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8" activeTab="0"/>
  </bookViews>
  <sheets>
    <sheet name="БИОГаз" sheetId="1" r:id="rId1"/>
    <sheet name="Лист5" sheetId="2" r:id="rId2"/>
    <sheet name="Калькуляторы" sheetId="3" r:id="rId3"/>
  </sheets>
  <definedNames/>
  <calcPr fullCalcOnLoad="1"/>
</workbook>
</file>

<file path=xl/sharedStrings.xml><?xml version="1.0" encoding="utf-8"?>
<sst xmlns="http://schemas.openxmlformats.org/spreadsheetml/2006/main" count="1769" uniqueCount="308">
  <si>
    <t>Наименование сырья</t>
  </si>
  <si>
    <t>Удельный выход биогаза (CH2, CO2, H2S, NH2, H2)</t>
  </si>
  <si>
    <t>Ед. изм.</t>
  </si>
  <si>
    <t>Удельный выход биогаза(CH2, H2)(очищенный)</t>
  </si>
  <si>
    <t>Примерное содержание</t>
  </si>
  <si>
    <t>Метан (CH4)</t>
  </si>
  <si>
    <t>Углекислый (CO2)</t>
  </si>
  <si>
    <t>Сероводород (H2S)</t>
  </si>
  <si>
    <t>Аммиак (NH2)</t>
  </si>
  <si>
    <t>Водород (H2)</t>
  </si>
  <si>
    <t>min</t>
  </si>
  <si>
    <t>max</t>
  </si>
  <si>
    <t>ОТХОДЫ ЖИВОТНОВОДСТВА</t>
  </si>
  <si>
    <t>Навоз свиной  и органика(трава, листья)</t>
  </si>
  <si>
    <t>-</t>
  </si>
  <si>
    <r>
      <t>м</t>
    </r>
    <r>
      <rPr>
        <vertAlign val="superscript"/>
        <sz val="6"/>
        <rFont val="Times New Roman"/>
        <family val="1"/>
      </rPr>
      <t>3</t>
    </r>
    <r>
      <rPr>
        <sz val="6"/>
        <rFont val="Times New Roman"/>
        <family val="1"/>
      </rPr>
      <t>/т</t>
    </r>
  </si>
  <si>
    <r>
      <t>м</t>
    </r>
    <r>
      <rPr>
        <vertAlign val="superscript"/>
        <sz val="6"/>
        <rFont val="Times New Roman"/>
        <family val="1"/>
      </rPr>
      <t>3</t>
    </r>
    <r>
      <rPr>
        <sz val="6"/>
        <rFont val="Times New Roman"/>
        <family val="1"/>
      </rPr>
      <t>/кг</t>
    </r>
  </si>
  <si>
    <t>л/кг</t>
  </si>
  <si>
    <t>Навоз свиной</t>
  </si>
  <si>
    <t>Навоз свиной (жидкий)</t>
  </si>
  <si>
    <t>Навоз свиной с подстилкой</t>
  </si>
  <si>
    <t>Навоз свиноводческой торговой фермы</t>
  </si>
  <si>
    <t>Навоз свиноводческой торговой фермы (жидкий)</t>
  </si>
  <si>
    <t>Жидкий навоз скота на откорме</t>
  </si>
  <si>
    <t>Навоз крупно рогатого скота (свежий)</t>
  </si>
  <si>
    <t>Навоз крупно рогатого скота</t>
  </si>
  <si>
    <t>Навоз крупно рогатого скота(жидкий)</t>
  </si>
  <si>
    <t>Навоз крупно рогатого скота и органика(трава, листья)</t>
  </si>
  <si>
    <t>Навоз молочных коров</t>
  </si>
  <si>
    <t>Навоз молочных коров с остатками кормления</t>
  </si>
  <si>
    <t>Навоз конский/лошадиный</t>
  </si>
  <si>
    <t>Навоз конский с соломой</t>
  </si>
  <si>
    <t>Навоз овец</t>
  </si>
  <si>
    <t>ОТХОДЫ ПТИЦЕВОДСТВА</t>
  </si>
  <si>
    <t>Помет птиц</t>
  </si>
  <si>
    <t>Помет куриный (свежий)</t>
  </si>
  <si>
    <t>Помет куриный (сухой)</t>
  </si>
  <si>
    <t>Помет куриный с бумажной массой</t>
  </si>
  <si>
    <t>Помет куриный с органикой(трава, листья, опилками)</t>
  </si>
  <si>
    <t>Птичий помет клеточный(75% вл.)</t>
  </si>
  <si>
    <t>Птичий помет подстилочный(60% вл.)</t>
  </si>
  <si>
    <t>СИЛОС И ЭНЕРГЕТИЧЕСКИЕ КУЛЬТУРЫ</t>
  </si>
  <si>
    <t>Отходы зеленых культур</t>
  </si>
  <si>
    <t>Силос суданской травы (1й укос, начало цветения)</t>
  </si>
  <si>
    <t>Люцерна (2й укос)</t>
  </si>
  <si>
    <t>Клевер</t>
  </si>
  <si>
    <t>Силос клевера (1й укос, начало цветения)</t>
  </si>
  <si>
    <t>Силос клевера (2й укос, начало цветения)</t>
  </si>
  <si>
    <t>Силос красного клевера (1й укос)</t>
  </si>
  <si>
    <t>Силос красного клевера (2й укос)</t>
  </si>
  <si>
    <t>Стебли кукурузы и початки (смесь) 2% сырой клетчатки</t>
  </si>
  <si>
    <t>Стебли кукурузы</t>
  </si>
  <si>
    <t>Силос кукурузный</t>
  </si>
  <si>
    <t>Силос кукурузный, глянцевая спелость, полное зерно</t>
  </si>
  <si>
    <t>Солома кукурузы</t>
  </si>
  <si>
    <t>Кукуруза сухая</t>
  </si>
  <si>
    <t>Рожь зелёная, конец цветения</t>
  </si>
  <si>
    <t>Силос ржи (2й укос, стадия цветения)</t>
  </si>
  <si>
    <t>Силос травяной</t>
  </si>
  <si>
    <t>Силос травяной (1й укос), начало интенсивного роста</t>
  </si>
  <si>
    <t>Трава</t>
  </si>
  <si>
    <t>Силос фуражной смеси (вика, овёс, ячмень), стадия цветения</t>
  </si>
  <si>
    <t>Пшеница</t>
  </si>
  <si>
    <t>Силос пшеницы (целое растение)</t>
  </si>
  <si>
    <t>Солома пшеницы озимая</t>
  </si>
  <si>
    <t>Рожь</t>
  </si>
  <si>
    <t>Силос ржи /тритикале</t>
  </si>
  <si>
    <t>Солома ржи озимой</t>
  </si>
  <si>
    <t>Солома ячменя яровая</t>
  </si>
  <si>
    <t>Ячмень двухрядный</t>
  </si>
  <si>
    <t>Овес</t>
  </si>
  <si>
    <t>Солома овса</t>
  </si>
  <si>
    <t>Рапс</t>
  </si>
  <si>
    <t>Силос рапса</t>
  </si>
  <si>
    <t>Солома рапса</t>
  </si>
  <si>
    <t>Солома гороха</t>
  </si>
  <si>
    <t>Просо, фаза восковой спелости</t>
  </si>
  <si>
    <t>Солома просо</t>
  </si>
  <si>
    <t>Солома сорго</t>
  </si>
  <si>
    <t>Сорго сахарное</t>
  </si>
  <si>
    <t>Силос зерновых (целое растение), полное зерно</t>
  </si>
  <si>
    <t>Подсолнечник</t>
  </si>
  <si>
    <t>Листья подсолнечника</t>
  </si>
  <si>
    <t>Шелуха подсолнечника</t>
  </si>
  <si>
    <t>Пленка риса</t>
  </si>
  <si>
    <t>Лен</t>
  </si>
  <si>
    <t>КОРНЕПЛОДЫ, ОВОЩИ</t>
  </si>
  <si>
    <t>Картофель свежий</t>
  </si>
  <si>
    <t>Ботва картофеля</t>
  </si>
  <si>
    <t>Картофельные хлопья</t>
  </si>
  <si>
    <t>Картофельный крахмал</t>
  </si>
  <si>
    <t>Свекла</t>
  </si>
  <si>
    <t>Ботва сахарной свеклы</t>
  </si>
  <si>
    <t>Ботва свеклы</t>
  </si>
  <si>
    <t>Свекловичная, паточная стружка</t>
  </si>
  <si>
    <t>Кормовая свекла</t>
  </si>
  <si>
    <t>Свежая сахарная свёкла</t>
  </si>
  <si>
    <t>Стружка сахарной свёклы</t>
  </si>
  <si>
    <t>Силос листьев сахарной свёклы</t>
  </si>
  <si>
    <t>Ботва кормовой свеклы</t>
  </si>
  <si>
    <t>Морковь</t>
  </si>
  <si>
    <t>Цветная капуста</t>
  </si>
  <si>
    <t>Свежая тыква</t>
  </si>
  <si>
    <t>Лук</t>
  </si>
  <si>
    <t>ЖИР, МАСЛО.</t>
  </si>
  <si>
    <t>Жир</t>
  </si>
  <si>
    <t>Жир из жироловок(жировая пульпа)</t>
  </si>
  <si>
    <t>Масло льняное</t>
  </si>
  <si>
    <t>Масло рапсовое</t>
  </si>
  <si>
    <t>Масло соевое</t>
  </si>
  <si>
    <t>Масло подсолнечное</t>
  </si>
  <si>
    <t>Глицерин</t>
  </si>
  <si>
    <t>ОТХОДЫ ПИЩЕВОЙ ПРОМЫШЛЕННОСТИ</t>
  </si>
  <si>
    <t>Барда картофельная (свежая)</t>
  </si>
  <si>
    <t>Барда мелассная</t>
  </si>
  <si>
    <t>Барда зерновая</t>
  </si>
  <si>
    <t>Барда пшеничная (жидкая)</t>
  </si>
  <si>
    <t>Глютен кукурузный</t>
  </si>
  <si>
    <t>Каныга</t>
  </si>
  <si>
    <t>Отходы овощей</t>
  </si>
  <si>
    <t>Отходы бойни</t>
  </si>
  <si>
    <t>Биоотходы</t>
  </si>
  <si>
    <t>Пищевые отходы</t>
  </si>
  <si>
    <t>Очистки сои</t>
  </si>
  <si>
    <t>Луковая кожица</t>
  </si>
  <si>
    <t>Фруктовый и овощной жом(86% вл.)</t>
  </si>
  <si>
    <t>Свекольный жом</t>
  </si>
  <si>
    <t>Отжатый жом</t>
  </si>
  <si>
    <t>Овсяные хлопья</t>
  </si>
  <si>
    <t>Рыбные отходы</t>
  </si>
  <si>
    <t>Пивная дробина (свежая)</t>
  </si>
  <si>
    <t>Пивная дробина (силосованная)</t>
  </si>
  <si>
    <t>Отруби</t>
  </si>
  <si>
    <t>Мезга кукурузная</t>
  </si>
  <si>
    <t>Мезга картофельная</t>
  </si>
  <si>
    <t>Мезга яблочная</t>
  </si>
  <si>
    <t>Мука соевая</t>
  </si>
  <si>
    <t>Конопля</t>
  </si>
  <si>
    <t>Ракита</t>
  </si>
  <si>
    <t>Камыш</t>
  </si>
  <si>
    <t>Семена растений</t>
  </si>
  <si>
    <t>Листва</t>
  </si>
  <si>
    <t>Сосновые иглы</t>
  </si>
  <si>
    <t>Водоросли</t>
  </si>
  <si>
    <t>Меласса</t>
  </si>
  <si>
    <t>Ил каналов</t>
  </si>
  <si>
    <t>Твердый остаток сточных вод</t>
  </si>
  <si>
    <t>Сточные воды, фекалии</t>
  </si>
  <si>
    <t>Домашние отходы и мусор</t>
  </si>
  <si>
    <t>Твердые бытовые отходы</t>
  </si>
  <si>
    <t>Удельный выход биогаза — Примерный объем метана с примесями (CO2, H2S, NH2, H2 и другие) выделяемый с одного килограмма сырья в кубометрах.</t>
  </si>
  <si>
    <t>В процессе брожения используется симбиоз микроорганизмов: первый вид — бактерии гидролизные; второй — кислотообразующие; третий — метанообразующие, которые питаются продуктами жизнедеятельности предыдущи.</t>
  </si>
  <si>
    <t>Срок брожения субстрата зависит от типа используемых микроорганизмов и температуры: мезофильные при температуре 8 - 37 С, наиболее оптимальная температура 32 - 33 С; термофильные при температурах 40 - 58 С, наиболее оптимальная температура 54 - 55 С.</t>
  </si>
  <si>
    <t>Соотношение содержания метана и примесей  (CO2, H2S, NH2, H2 и другие) зависит от качества сырья, а также от микроорганизмов, которые используются в процессе брожения.</t>
  </si>
  <si>
    <t>БИОГАЗ</t>
  </si>
  <si>
    <t>МЕТАН</t>
  </si>
  <si>
    <t>УГЛЕКИСЛЫЙ ГАЗ</t>
  </si>
  <si>
    <t>СЕРОВОДОРОД</t>
  </si>
  <si>
    <t>АМИАК</t>
  </si>
  <si>
    <t>ВОДОРОД</t>
  </si>
  <si>
    <t>Формула</t>
  </si>
  <si>
    <t>CH4</t>
  </si>
  <si>
    <t>СО2</t>
  </si>
  <si>
    <t>H2S</t>
  </si>
  <si>
    <t>NH3</t>
  </si>
  <si>
    <t>H2</t>
  </si>
  <si>
    <t>Концентрация газов в биогазе</t>
  </si>
  <si>
    <t>45% - 73%</t>
  </si>
  <si>
    <t>49% - 21%</t>
  </si>
  <si>
    <t>Физические свойства</t>
  </si>
  <si>
    <t>Состояние</t>
  </si>
  <si>
    <t>бесцветный газ</t>
  </si>
  <si>
    <t>Класс опасности</t>
  </si>
  <si>
    <t>Взрывоопасен</t>
  </si>
  <si>
    <t>4,4-17%</t>
  </si>
  <si>
    <t xml:space="preserve">4,5—45 % </t>
  </si>
  <si>
    <t>Максимальная взрывоопасность</t>
  </si>
  <si>
    <t>4±1 об.%</t>
  </si>
  <si>
    <t>15±1 об.%</t>
  </si>
  <si>
    <t>Молярная масса</t>
  </si>
  <si>
    <t>16,04 г/моль</t>
  </si>
  <si>
    <t>44,01 г/иоль</t>
  </si>
  <si>
    <t>34.082 г/иоль</t>
  </si>
  <si>
    <t>17.0306 г/моль</t>
  </si>
  <si>
    <t>Плотность газ (0 °C) в станд. Усл. по ГОСТ 2939—63; </t>
  </si>
  <si>
    <t xml:space="preserve"> 0,7168 кг/м³ - 0,6682 кг/м³</t>
  </si>
  <si>
    <t>1,9768 кг/м³</t>
  </si>
  <si>
    <t xml:space="preserve">1.5206 (н.у.)г/литр </t>
  </si>
  <si>
    <t xml:space="preserve">0.0007723 (н.у.) </t>
  </si>
  <si>
    <t xml:space="preserve">0,0000899 (при 273 К (0 °C)) г/см³ </t>
  </si>
  <si>
    <t>Плотность жидкость</t>
  </si>
  <si>
    <t>(−164,6 °C) 415 кг/м³</t>
  </si>
  <si>
    <t>(0 °С, 35,5 ат) 925 кг/м³</t>
  </si>
  <si>
    <t xml:space="preserve">Плотность твердый </t>
  </si>
  <si>
    <t>(−78,5 °C) 1560 кг/м³</t>
  </si>
  <si>
    <t>Динамическая вязкость</t>
  </si>
  <si>
    <t>8,5·10−5 Па·с (10°C, 5,7 Мпа)</t>
  </si>
  <si>
    <t>Энергия ионизации</t>
  </si>
  <si>
    <t>13,77±0,01 эВ</t>
  </si>
  <si>
    <t>10,46±0,01 эВ</t>
  </si>
  <si>
    <t>10,18±0,01 эВ</t>
  </si>
  <si>
    <t xml:space="preserve">1311,3 (13,595) кДж/моль (эВ) </t>
  </si>
  <si>
    <t>Термические свойства</t>
  </si>
  <si>
    <t>Температура плавления</t>
  </si>
  <si>
    <t>-182,49 °C</t>
  </si>
  <si>
    <t xml:space="preserve">−82.30 °C </t>
  </si>
  <si>
    <t xml:space="preserve">-77.73 °C </t>
  </si>
  <si>
    <t>−259,14 °C</t>
  </si>
  <si>
    <t>Температура кипения</t>
  </si>
  <si>
    <t>-161,58 °C</t>
  </si>
  <si>
    <t xml:space="preserve">−60.28 °C </t>
  </si>
  <si>
    <t xml:space="preserve">-33.34 °C </t>
  </si>
  <si>
    <t>−252,87 °C</t>
  </si>
  <si>
    <t>Температура сублимирования</t>
  </si>
  <si>
    <t>−78,5 °C</t>
  </si>
  <si>
    <t>Тройная точка</t>
  </si>
  <si>
    <t>−56,6 °C, 0,52 МПа</t>
  </si>
  <si>
    <t>Критическая точка (температура не возможности конденсации )</t>
  </si>
  <si>
    <t>31,1 °C, 7,38 МПа</t>
  </si>
  <si>
    <t xml:space="preserve">132.25 °C </t>
  </si>
  <si>
    <t>Удельная теплоемкость</t>
  </si>
  <si>
    <t>846 Дж/(кг·К)</t>
  </si>
  <si>
    <t>Удельная теплота плавления</t>
  </si>
  <si>
    <t>25,13 кДж/моль</t>
  </si>
  <si>
    <t xml:space="preserve">0,117 кДж/моль </t>
  </si>
  <si>
    <t>Удельная теплота испарения</t>
  </si>
  <si>
    <t xml:space="preserve">0,904 кДж/моль </t>
  </si>
  <si>
    <t>Давление пара</t>
  </si>
  <si>
    <t>56,5±0,1 атм</t>
  </si>
  <si>
    <t>17,6±0,1 атм</t>
  </si>
  <si>
    <t>8,5±0,1 атм</t>
  </si>
  <si>
    <t>Температура самовоспламенения</t>
  </si>
  <si>
    <t>+537,8 °C</t>
  </si>
  <si>
    <t>+651±1 °C</t>
  </si>
  <si>
    <t>Выделение энергии при горении</t>
  </si>
  <si>
    <t xml:space="preserve">33,066 МДж на 1 м³ </t>
  </si>
  <si>
    <r>
      <t xml:space="preserve">Разложение 2CH₄ на </t>
    </r>
    <r>
      <rPr>
        <b/>
        <sz val="6"/>
        <color indexed="10"/>
        <rFont val="Times New Roman"/>
        <family val="1"/>
      </rPr>
      <t>C2H2</t>
    </r>
    <r>
      <rPr>
        <sz val="6"/>
        <rFont val="Times New Roman"/>
        <family val="1"/>
      </rPr>
      <t xml:space="preserve"> и 3H2</t>
    </r>
  </si>
  <si>
    <t>+1400°C - +1600°C</t>
  </si>
  <si>
    <t>Химические свойства</t>
  </si>
  <si>
    <t>Растворимость в воде</t>
  </si>
  <si>
    <t>0,02 г/кг</t>
  </si>
  <si>
    <t>1,45 кг/м³</t>
  </si>
  <si>
    <t xml:space="preserve">0.025 (40 °C) </t>
  </si>
  <si>
    <t>89.9 (при 0 °C)</t>
  </si>
  <si>
    <t>Константа диссоциации кислоты(pKa)</t>
  </si>
  <si>
    <t xml:space="preserve">6.89, 19±2 </t>
  </si>
  <si>
    <t>9.21</t>
  </si>
  <si>
    <t>Ацетилен</t>
  </si>
  <si>
    <t>Общие</t>
  </si>
  <si>
    <t>Систематическоенаименование</t>
  </si>
  <si>
    <t>Этин</t>
  </si>
  <si>
    <t>Традиционные названия</t>
  </si>
  <si>
    <t>Хим. формула</t>
  </si>
  <si>
    <t>C2H2</t>
  </si>
  <si>
    <r>
      <t>26,038</t>
    </r>
    <r>
      <rPr>
        <sz val="6"/>
        <color indexed="12"/>
        <rFont val="Times New Roman"/>
        <family val="1"/>
      </rPr>
      <t>[1]</t>
    </r>
    <r>
      <rPr>
        <sz val="6"/>
        <rFont val="Times New Roman"/>
        <family val="1"/>
      </rPr>
      <t> г/</t>
    </r>
    <r>
      <rPr>
        <sz val="6"/>
        <color indexed="12"/>
        <rFont val="Times New Roman"/>
        <family val="1"/>
      </rPr>
      <t>моль</t>
    </r>
  </si>
  <si>
    <t>Плотность</t>
  </si>
  <si>
    <t>1,0896 г/л</t>
  </si>
  <si>
    <r>
      <t>11,4±0,1 эВ</t>
    </r>
    <r>
      <rPr>
        <sz val="6"/>
        <color indexed="12"/>
        <rFont val="Times New Roman"/>
        <family val="1"/>
      </rPr>
      <t>[2]</t>
    </r>
  </si>
  <si>
    <t>Т. плав.</t>
  </si>
  <si>
    <t>-80,8 1277 мм Hg °C</t>
  </si>
  <si>
    <t>Т. субл.</t>
  </si>
  <si>
    <r>
      <t>−119±1 °F</t>
    </r>
    <r>
      <rPr>
        <sz val="6"/>
        <color indexed="12"/>
        <rFont val="Times New Roman"/>
        <family val="1"/>
      </rPr>
      <t>[2]</t>
    </r>
  </si>
  <si>
    <t>Т. кип.</t>
  </si>
  <si>
    <t>−83,6 °C</t>
  </si>
  <si>
    <t>Т. свспл.</t>
  </si>
  <si>
    <t>335 °C</t>
  </si>
  <si>
    <t>Пр. взрв.</t>
  </si>
  <si>
    <r>
      <t>2,5±0,1 об.%</t>
    </r>
    <r>
      <rPr>
        <sz val="6"/>
        <color indexed="12"/>
        <rFont val="Times New Roman"/>
        <family val="1"/>
      </rPr>
      <t>[2]</t>
    </r>
  </si>
  <si>
    <t>−80,55</t>
  </si>
  <si>
    <t>Кр. точка</t>
  </si>
  <si>
    <t>35,2°С; 6,4 МПа</t>
  </si>
  <si>
    <t>Мол. теплоёмк.</t>
  </si>
  <si>
    <t>44,036 Дж/(моль·К)</t>
  </si>
  <si>
    <t>Энтальпия образования</t>
  </si>
  <si>
    <t>-227,4 кДж/моль</t>
  </si>
  <si>
    <t>Энтальпия сгорания</t>
  </si>
  <si>
    <t>1302 кДж/моль</t>
  </si>
  <si>
    <r>
      <t>44,2±0,1 атм</t>
    </r>
    <r>
      <rPr>
        <sz val="6"/>
        <color indexed="12"/>
        <rFont val="Times New Roman"/>
        <family val="1"/>
      </rPr>
      <t>[2]</t>
    </r>
  </si>
  <si>
    <t>pKa</t>
  </si>
  <si>
    <r>
      <t>Растворимость</t>
    </r>
    <r>
      <rPr>
        <b/>
        <sz val="6"/>
        <rFont val="Times New Roman"/>
        <family val="1"/>
      </rPr>
      <t>в воде</t>
    </r>
  </si>
  <si>
    <t>10018 мл/100 мл</t>
  </si>
  <si>
    <r>
      <t>Растворимость</t>
    </r>
    <r>
      <rPr>
        <b/>
        <sz val="6"/>
        <rFont val="Times New Roman"/>
        <family val="1"/>
      </rPr>
      <t> в</t>
    </r>
    <r>
      <rPr>
        <b/>
        <sz val="6"/>
        <color indexed="12"/>
        <rFont val="Times New Roman"/>
        <family val="1"/>
      </rPr>
      <t>этаноле</t>
    </r>
  </si>
  <si>
    <t>60018 мл/100 мл</t>
  </si>
  <si>
    <t>Структура</t>
  </si>
  <si>
    <t>Гибридизация</t>
  </si>
  <si>
    <t>sp</t>
  </si>
  <si>
    <r>
      <t>Приводятся данные для </t>
    </r>
    <r>
      <rPr>
        <sz val="6"/>
        <color indexed="12"/>
        <rFont val="Times New Roman"/>
        <family val="1"/>
      </rPr>
      <t>стандартных условий (25 °C, 100 кПа)</t>
    </r>
    <r>
      <rPr>
        <sz val="6"/>
        <rFont val="Times New Roman"/>
        <family val="1"/>
      </rPr>
      <t>, если не указано иного.</t>
    </r>
  </si>
  <si>
    <t>Объем биореактора не прерывного действия</t>
  </si>
  <si>
    <t>Объем биомассы загружаемой в сутки</t>
  </si>
  <si>
    <t>литр</t>
  </si>
  <si>
    <t>Период брожения при использование психофильных микроорганизмов</t>
  </si>
  <si>
    <t>от</t>
  </si>
  <si>
    <t>до</t>
  </si>
  <si>
    <t>суток</t>
  </si>
  <si>
    <t>Объем камеры биореактора</t>
  </si>
  <si>
    <t>литров</t>
  </si>
  <si>
    <t>м3</t>
  </si>
  <si>
    <t>Период брожения при использование мезофильных микроорганизмов</t>
  </si>
  <si>
    <t>Период брожения при использование термофильных микроорганизмов</t>
  </si>
  <si>
    <t>Объем биореактора циклического действия</t>
  </si>
  <si>
    <t>Количество загрузок субстрата в биореактор за день</t>
  </si>
  <si>
    <t>раз/день</t>
  </si>
  <si>
    <t>Количество емкостей при использование психофильных микроорганизмов</t>
  </si>
  <si>
    <t>шт.</t>
  </si>
  <si>
    <t>Количество емкостей при использование мезофильных микроорганизмов</t>
  </si>
  <si>
    <t>Количество емкостей при использование термофильных микроорганизмов</t>
  </si>
  <si>
    <t>Биореактор не прерывного действия — когда загрузка производится в одну емкость, а излишки отводятся по мере добавления новой порции биомассы. При этом полное брожение всей биомассы не возможен.</t>
  </si>
  <si>
    <t>Биореактор циклического действия — когда загрузка производится каждый день в другую емкость, а слив реактора производится по окончанию периода брожения. Количество биореакторов зависит от требуемой степени брожения.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</si>
</sst>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0%"/>
    <numFmt numFmtId="167" formatCode="0%"/>
    <numFmt numFmtId="168" formatCode="@"/>
    <numFmt numFmtId="169" formatCode="#,##0"/>
    <numFmt numFmtId="170" formatCode="#,##0.0"/>
    <numFmt numFmtId="171" formatCode="#,##0.000"/>
  </numFmts>
  <fonts count="8">
    <font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vertAlign val="superscript"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2" fillId="2" borderId="8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/>
    </xf>
    <xf numFmtId="164" fontId="2" fillId="2" borderId="2" xfId="0" applyFont="1" applyFill="1" applyBorder="1" applyAlignment="1">
      <alignment horizontal="center" wrapText="1"/>
    </xf>
    <xf numFmtId="164" fontId="1" fillId="0" borderId="9" xfId="0" applyFont="1" applyBorder="1" applyAlignment="1">
      <alignment wrapText="1"/>
    </xf>
    <xf numFmtId="165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center" wrapText="1"/>
    </xf>
    <xf numFmtId="164" fontId="2" fillId="3" borderId="0" xfId="0" applyFont="1" applyFill="1" applyAlignment="1">
      <alignment horizontal="center" wrapText="1"/>
    </xf>
    <xf numFmtId="164" fontId="2" fillId="3" borderId="0" xfId="0" applyFont="1" applyFill="1" applyAlignment="1">
      <alignment horizontal="left" wrapText="1"/>
    </xf>
    <xf numFmtId="164" fontId="5" fillId="3" borderId="0" xfId="0" applyFont="1" applyFill="1" applyAlignment="1">
      <alignment horizontal="left" wrapText="1"/>
    </xf>
    <xf numFmtId="164" fontId="1" fillId="3" borderId="0" xfId="0" applyFont="1" applyFill="1" applyAlignment="1">
      <alignment horizontal="center" wrapText="1"/>
    </xf>
    <xf numFmtId="164" fontId="6" fillId="3" borderId="0" xfId="0" applyFont="1" applyFill="1" applyAlignment="1">
      <alignment horizontal="left" wrapText="1"/>
    </xf>
    <xf numFmtId="164" fontId="1" fillId="3" borderId="0" xfId="0" applyFont="1" applyFill="1" applyAlignment="1">
      <alignment horizontal="left" wrapText="1"/>
    </xf>
    <xf numFmtId="164" fontId="0" fillId="0" borderId="0" xfId="0" applyFont="1" applyAlignment="1">
      <alignment/>
    </xf>
    <xf numFmtId="164" fontId="0" fillId="4" borderId="0" xfId="0" applyFont="1" applyFill="1" applyAlignment="1">
      <alignment/>
    </xf>
    <xf numFmtId="164" fontId="7" fillId="4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0" fillId="4" borderId="0" xfId="0" applyFont="1" applyFill="1" applyAlignment="1">
      <alignment horizontal="center"/>
    </xf>
    <xf numFmtId="164" fontId="0" fillId="5" borderId="2" xfId="0" applyFont="1" applyFill="1" applyBorder="1" applyAlignment="1">
      <alignment/>
    </xf>
    <xf numFmtId="164" fontId="0" fillId="4" borderId="0" xfId="0" applyFont="1" applyFill="1" applyBorder="1" applyAlignment="1">
      <alignment horizontal="center"/>
    </xf>
    <xf numFmtId="169" fontId="0" fillId="5" borderId="2" xfId="0" applyNumberFormat="1" applyFont="1" applyFill="1" applyBorder="1" applyAlignment="1">
      <alignment/>
    </xf>
    <xf numFmtId="170" fontId="0" fillId="5" borderId="2" xfId="0" applyNumberFormat="1" applyFont="1" applyFill="1" applyBorder="1" applyAlignment="1">
      <alignment/>
    </xf>
    <xf numFmtId="171" fontId="0" fillId="5" borderId="2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horizontal="center"/>
    </xf>
    <xf numFmtId="164" fontId="0" fillId="4" borderId="0" xfId="0" applyFill="1" applyAlignment="1">
      <alignment/>
    </xf>
    <xf numFmtId="164" fontId="0" fillId="4" borderId="0" xfId="0" applyFont="1" applyFill="1" applyBorder="1" applyAlignment="1">
      <alignment horizontal="left" vertical="center"/>
    </xf>
    <xf numFmtId="164" fontId="0" fillId="4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right" vertical="center"/>
    </xf>
    <xf numFmtId="164" fontId="0" fillId="4" borderId="0" xfId="0" applyFont="1" applyFill="1" applyAlignment="1">
      <alignment horizontal="left" vertical="center"/>
    </xf>
    <xf numFmtId="164" fontId="0" fillId="4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&#1053;&#1086;&#1084;&#1077;&#1085;&#1082;&#1083;&#1072;&#1090;&#1091;&#1088;&#1072;_&#1048;&#1070;&#1055;&#1040;&#1050;" TargetMode="External" /><Relationship Id="rId2" Type="http://schemas.openxmlformats.org/officeDocument/2006/relationships/hyperlink" Target="https://ru.wikipedia.org/wiki/&#1061;&#1080;&#1084;&#1080;&#1095;&#1077;&#1089;&#1082;&#1072;&#1103;_&#1092;&#1086;&#1088;&#1084;&#1091;&#1083;&#1072;" TargetMode="External" /><Relationship Id="rId3" Type="http://schemas.openxmlformats.org/officeDocument/2006/relationships/hyperlink" Target="https://ru.wikipedia.org/wiki/&#1052;&#1086;&#1083;&#1103;&#1088;&#1085;&#1072;&#1103;_&#1084;&#1072;&#1089;&#1089;&#1072;" TargetMode="External" /><Relationship Id="rId4" Type="http://schemas.openxmlformats.org/officeDocument/2006/relationships/hyperlink" Target="https://ru.wikipedia.org/wiki/&#1055;&#1083;&#1086;&#1090;&#1085;&#1086;&#1089;&#1090;&#1100;" TargetMode="External" /><Relationship Id="rId5" Type="http://schemas.openxmlformats.org/officeDocument/2006/relationships/hyperlink" Target="https://ru.wikipedia.org/wiki/&#1069;&#1085;&#1077;&#1088;&#1075;&#1080;&#1103;_&#1080;&#1086;&#1085;&#1080;&#1079;&#1072;&#1094;&#1080;&#1080;" TargetMode="External" /><Relationship Id="rId6" Type="http://schemas.openxmlformats.org/officeDocument/2006/relationships/hyperlink" Target="https://ru.wikipedia.org/wiki/&#1040;&#1094;&#1077;&#1090;&#1080;&#1083;&#1077;&#1085;#cite_note-_93954e99f4d89de0-2" TargetMode="External" /><Relationship Id="rId7" Type="http://schemas.openxmlformats.org/officeDocument/2006/relationships/hyperlink" Target="https://ru.wikipedia.org/wiki/&#1058;&#1077;&#1084;&#1087;&#1077;&#1088;&#1072;&#1090;&#1091;&#1088;&#1072;_&#1087;&#1083;&#1072;&#1074;&#1083;&#1077;&#1085;&#1080;&#1103;" TargetMode="External" /><Relationship Id="rId8" Type="http://schemas.openxmlformats.org/officeDocument/2006/relationships/hyperlink" Target="https://ru.wikipedia.org/wiki/&#1040;&#1094;&#1077;&#1090;&#1080;&#1083;&#1077;&#1085;#cite_note-_93954e99f4d89de0-2" TargetMode="External" /><Relationship Id="rId9" Type="http://schemas.openxmlformats.org/officeDocument/2006/relationships/hyperlink" Target="https://ru.wikipedia.org/wiki/&#1058;&#1077;&#1084;&#1087;&#1077;&#1088;&#1072;&#1090;&#1091;&#1088;&#1072;_&#1082;&#1080;&#1087;&#1077;&#1085;&#1080;&#1103;" TargetMode="External" /><Relationship Id="rId10" Type="http://schemas.openxmlformats.org/officeDocument/2006/relationships/hyperlink" Target="https://ru.wikipedia.org/wiki/&#1058;&#1077;&#1084;&#1087;&#1077;&#1088;&#1072;&#1090;&#1091;&#1088;&#1072;_&#1089;&#1072;&#1084;&#1086;&#1074;&#1086;&#1089;&#1087;&#1083;&#1072;&#1084;&#1077;&#1085;&#1077;&#1085;&#1080;&#1103;" TargetMode="External" /><Relationship Id="rId11" Type="http://schemas.openxmlformats.org/officeDocument/2006/relationships/hyperlink" Target="https://ru.wikipedia.org/wiki/&#1055;&#1088;&#1077;&#1076;&#1077;&#1083;&#1099;_&#1074;&#1079;&#1088;&#1099;&#1074;&#1072;&#1077;&#1084;&#1086;&#1089;&#1090;&#1080;" TargetMode="External" /><Relationship Id="rId12" Type="http://schemas.openxmlformats.org/officeDocument/2006/relationships/hyperlink" Target="https://ru.wikipedia.org/wiki/&#1040;&#1094;&#1077;&#1090;&#1080;&#1083;&#1077;&#1085;#cite_note-_93954e99f4d89de0-2" TargetMode="External" /><Relationship Id="rId13" Type="http://schemas.openxmlformats.org/officeDocument/2006/relationships/hyperlink" Target="https://ru.wikipedia.org/wiki/&#1058;&#1088;&#1086;&#1081;&#1085;&#1072;&#1103;_&#1090;&#1086;&#1095;&#1082;&#1072;" TargetMode="External" /><Relationship Id="rId14" Type="http://schemas.openxmlformats.org/officeDocument/2006/relationships/hyperlink" Target="https://ru.wikipedia.org/wiki/&#1050;&#1088;&#1080;&#1090;&#1080;&#1095;&#1077;&#1089;&#1082;&#1072;&#1103;_&#1090;&#1086;&#1095;&#1082;&#1072;_(&#1090;&#1077;&#1088;&#1084;&#1086;&#1076;&#1080;&#1085;&#1072;&#1084;&#1080;&#1082;&#1072;)" TargetMode="External" /><Relationship Id="rId15" Type="http://schemas.openxmlformats.org/officeDocument/2006/relationships/hyperlink" Target="https://ru.wikipedia.org/wiki/&#1052;&#1086;&#1083;&#1103;&#1088;&#1085;&#1072;&#1103;_&#1090;&#1077;&#1087;&#1083;&#1086;&#1105;&#1084;&#1082;&#1086;&#1089;&#1090;&#1100;" TargetMode="External" /><Relationship Id="rId16" Type="http://schemas.openxmlformats.org/officeDocument/2006/relationships/hyperlink" Target="https://ru.wikipedia.org/wiki/&#1058;&#1077;&#1087;&#1083;&#1086;&#1074;&#1086;&#1081;_&#1101;&#1092;&#1092;&#1077;&#1082;&#1090;_&#1093;&#1080;&#1084;&#1080;&#1095;&#1077;&#1089;&#1082;&#1086;&#1081;_&#1088;&#1077;&#1072;&#1082;&#1094;&#1080;&#1080;#&#1057;&#1090;&#1072;&#1085;&#1076;&#1072;&#1088;&#1090;&#1085;&#1072;&#1103;_&#1101;&#1085;&#1090;&#1072;&#1083;&#1100;&#1087;&#1080;&#1103;_&#1086;&#1073;&#1088;&#1072;&#1079;&#1086;&#1074;&#1072;&#1085;&#1080;&#1103;_(&#1089;&#1090;&#1072;&#1085;&#1076;&#1072;&#1088;&#1090;&#1085;&#1072;&#1103;_&#1090;&#1077;&#1087;&#1083;&#1086;&#1090;&#1072;_&#1086;&#1073;&#1088;&#1072;&#1079;&#1086;&#1074;&#1072;&#1085;&#1080;&#1103;)" TargetMode="External" /><Relationship Id="rId17" Type="http://schemas.openxmlformats.org/officeDocument/2006/relationships/hyperlink" Target="https://ru.wikipedia.org/w/index.php?title=&#1069;&#1085;&#1090;&#1072;&#1083;&#1100;&#1087;&#1080;&#1103;_&#1089;&#1075;&#1086;&#1088;&#1072;&#1085;&#1080;&#1103;&amp;action=edit&amp;redlink=1" TargetMode="External" /><Relationship Id="rId18" Type="http://schemas.openxmlformats.org/officeDocument/2006/relationships/hyperlink" Target="https://ru.wikipedia.org/wiki/&#1040;&#1094;&#1077;&#1090;&#1080;&#1083;&#1077;&#1085;#cite_note-_93954e99f4d89de0-2" TargetMode="External" /><Relationship Id="rId19" Type="http://schemas.openxmlformats.org/officeDocument/2006/relationships/hyperlink" Target="https://ru.wikipedia.org/wiki/&#1050;&#1086;&#1085;&#1089;&#1090;&#1072;&#1085;&#1090;&#1072;_&#1076;&#1080;&#1089;&#1089;&#1086;&#1094;&#1080;&#1072;&#1094;&#1080;&#1080;_&#1082;&#1080;&#1089;&#1083;&#1086;&#1090;&#1099;" TargetMode="External" /><Relationship Id="rId20" Type="http://schemas.openxmlformats.org/officeDocument/2006/relationships/hyperlink" Target="https://ru.wikipedia.org/wiki/&#1056;&#1072;&#1089;&#1090;&#1074;&#1086;&#1088;&#1080;&#1084;&#1086;&#1089;&#1090;&#1100;" TargetMode="External" /><Relationship Id="rId21" Type="http://schemas.openxmlformats.org/officeDocument/2006/relationships/hyperlink" Target="https://ru.wikipedia.org/wiki/&#1043;&#1080;&#1073;&#1088;&#1080;&#1076;&#1080;&#1079;&#1072;&#1094;&#1080;&#1103;_(&#1093;&#1080;&#1084;&#1080;&#1103;)" TargetMode="External" /><Relationship Id="rId22" Type="http://schemas.openxmlformats.org/officeDocument/2006/relationships/hyperlink" Target="https://ru.wikipedia.org/wiki/&#1057;&#1090;&#1072;&#1085;&#1076;&#1072;&#1088;&#1090;&#1085;&#1099;&#1077;_&#1091;&#1089;&#1083;&#1086;&#1074;&#1080;&#1103;#&#1057;&#1090;&#1072;&#1085;&#1076;&#1072;&#1088;&#1090;&#1085;&#1099;&#1077;_&#1091;&#1089;&#1083;&#1086;&#1074;&#1080;&#1103;_&#1074;_&#1092;&#1080;&#1079;&#1080;&#1082;&#1077;_&#1080;_&#1093;&#1080;&#1084;&#1080;&#108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="220" zoomScaleNormal="220" workbookViewId="0" topLeftCell="A1">
      <pane ySplit="3" topLeftCell="A4" activePane="bottomLeft" state="frozen"/>
      <selection pane="topLeft" activeCell="A1" sqref="A1"/>
      <selection pane="bottomLeft" activeCell="P96" sqref="P96"/>
    </sheetView>
  </sheetViews>
  <sheetFormatPr defaultColWidth="12.57421875" defaultRowHeight="12.75"/>
  <cols>
    <col min="1" max="1" width="32.28125" style="1" customWidth="1"/>
    <col min="2" max="2" width="4.7109375" style="2" customWidth="1"/>
    <col min="3" max="3" width="0.85546875" style="3" customWidth="1"/>
    <col min="4" max="4" width="5.140625" style="2" customWidth="1"/>
    <col min="5" max="5" width="3.28125" style="2" customWidth="1"/>
    <col min="6" max="6" width="5.7109375" style="2" customWidth="1"/>
    <col min="7" max="7" width="0.85546875" style="3" customWidth="1"/>
    <col min="8" max="8" width="5.7109375" style="2" customWidth="1"/>
    <col min="9" max="9" width="3.140625" style="2" customWidth="1"/>
    <col min="10" max="10" width="5.7109375" style="2" customWidth="1"/>
    <col min="11" max="11" width="0.85546875" style="2" customWidth="1"/>
    <col min="12" max="12" width="5.7109375" style="4" customWidth="1"/>
    <col min="13" max="13" width="2.7109375" style="4" customWidth="1"/>
    <col min="14" max="14" width="4.57421875" style="5" customWidth="1"/>
    <col min="15" max="15" width="0.85546875" style="5" customWidth="1"/>
    <col min="16" max="16" width="4.57421875" style="6" customWidth="1"/>
    <col min="17" max="17" width="4.57421875" style="4" customWidth="1"/>
    <col min="18" max="18" width="0.85546875" style="3" customWidth="1"/>
    <col min="19" max="20" width="4.57421875" style="4" customWidth="1"/>
    <col min="21" max="21" width="0.85546875" style="3" customWidth="1"/>
    <col min="22" max="23" width="4.57421875" style="4" customWidth="1"/>
    <col min="24" max="24" width="0.85546875" style="3" customWidth="1"/>
    <col min="25" max="26" width="4.57421875" style="4" customWidth="1"/>
    <col min="27" max="27" width="0.85546875" style="3" customWidth="1"/>
    <col min="28" max="28" width="4.57421875" style="4" customWidth="1"/>
    <col min="29" max="29" width="11.57421875" style="7" customWidth="1"/>
    <col min="30" max="16384" width="11.57421875" style="8" customWidth="1"/>
  </cols>
  <sheetData>
    <row r="1" spans="1:28" ht="24.75" customHeight="1">
      <c r="A1" s="9" t="s">
        <v>0</v>
      </c>
      <c r="B1" s="10" t="s">
        <v>1</v>
      </c>
      <c r="C1" s="10"/>
      <c r="D1" s="10"/>
      <c r="E1" s="11" t="s">
        <v>2</v>
      </c>
      <c r="F1" s="11" t="s">
        <v>1</v>
      </c>
      <c r="G1" s="11"/>
      <c r="H1" s="11"/>
      <c r="I1" s="10" t="s">
        <v>2</v>
      </c>
      <c r="J1" s="10" t="s">
        <v>3</v>
      </c>
      <c r="K1" s="10"/>
      <c r="L1" s="10"/>
      <c r="M1" s="10" t="s">
        <v>2</v>
      </c>
      <c r="N1" s="12" t="s">
        <v>4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6.5" customHeight="1">
      <c r="A2" s="9"/>
      <c r="B2" s="10"/>
      <c r="C2" s="10"/>
      <c r="D2" s="10"/>
      <c r="E2" s="11"/>
      <c r="F2" s="11"/>
      <c r="G2" s="11"/>
      <c r="H2" s="11"/>
      <c r="I2" s="10"/>
      <c r="J2" s="10"/>
      <c r="K2" s="10"/>
      <c r="L2" s="10"/>
      <c r="M2" s="10"/>
      <c r="N2" s="13" t="s">
        <v>5</v>
      </c>
      <c r="O2" s="13"/>
      <c r="P2" s="13"/>
      <c r="Q2" s="14" t="s">
        <v>6</v>
      </c>
      <c r="R2" s="14"/>
      <c r="S2" s="14"/>
      <c r="T2" s="14" t="s">
        <v>7</v>
      </c>
      <c r="U2" s="14"/>
      <c r="V2" s="14"/>
      <c r="W2" s="14" t="s">
        <v>8</v>
      </c>
      <c r="X2" s="14"/>
      <c r="Y2" s="14"/>
      <c r="Z2" s="14" t="s">
        <v>9</v>
      </c>
      <c r="AA2" s="14"/>
      <c r="AB2" s="14"/>
    </row>
    <row r="3" spans="1:28" ht="8.25" customHeight="1">
      <c r="A3" s="9"/>
      <c r="B3" s="15" t="s">
        <v>10</v>
      </c>
      <c r="D3" s="16" t="s">
        <v>11</v>
      </c>
      <c r="E3" s="11"/>
      <c r="F3" s="17" t="s">
        <v>10</v>
      </c>
      <c r="G3" s="18"/>
      <c r="H3" s="19" t="s">
        <v>11</v>
      </c>
      <c r="I3" s="10"/>
      <c r="J3" s="20" t="s">
        <v>10</v>
      </c>
      <c r="K3" s="18"/>
      <c r="L3" s="21" t="s">
        <v>11</v>
      </c>
      <c r="M3" s="10"/>
      <c r="N3" s="20" t="s">
        <v>10</v>
      </c>
      <c r="O3" s="18"/>
      <c r="P3" s="21" t="s">
        <v>11</v>
      </c>
      <c r="Q3" s="2" t="s">
        <v>10</v>
      </c>
      <c r="S3" s="16" t="s">
        <v>11</v>
      </c>
      <c r="T3" s="15" t="s">
        <v>10</v>
      </c>
      <c r="V3" s="16" t="s">
        <v>11</v>
      </c>
      <c r="W3" s="15" t="s">
        <v>10</v>
      </c>
      <c r="Y3" s="16" t="s">
        <v>11</v>
      </c>
      <c r="Z3" s="15" t="s">
        <v>10</v>
      </c>
      <c r="AB3" s="16" t="s">
        <v>11</v>
      </c>
    </row>
    <row r="4" spans="1:28" ht="8.25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9" s="40" customFormat="1" ht="8.25" customHeight="1">
      <c r="A5" s="23" t="s">
        <v>13</v>
      </c>
      <c r="B5" s="24">
        <v>127.8</v>
      </c>
      <c r="C5" s="25" t="s">
        <v>14</v>
      </c>
      <c r="D5" s="26">
        <v>590</v>
      </c>
      <c r="E5" s="27" t="s">
        <v>15</v>
      </c>
      <c r="F5" s="28">
        <f aca="true" t="shared" si="0" ref="F5:F20">B5/1000</f>
        <v>0.1278</v>
      </c>
      <c r="G5" s="29" t="s">
        <v>14</v>
      </c>
      <c r="H5" s="30">
        <f aca="true" t="shared" si="1" ref="H5:H20">D5/1000</f>
        <v>0.59</v>
      </c>
      <c r="I5" s="27" t="s">
        <v>16</v>
      </c>
      <c r="J5" s="28">
        <f aca="true" t="shared" si="2" ref="J5:J20">(F5/1*N5*1000+F5/1*Z5*1000)</f>
        <v>74.763</v>
      </c>
      <c r="K5" s="31" t="s">
        <v>14</v>
      </c>
      <c r="L5" s="31">
        <f aca="true" t="shared" si="3" ref="L5:L20">H5/1*P5*1000+H5/1*AB5*1000</f>
        <v>410.05</v>
      </c>
      <c r="M5" s="27" t="s">
        <v>17</v>
      </c>
      <c r="N5" s="32">
        <v>0.58</v>
      </c>
      <c r="O5" s="33" t="s">
        <v>14</v>
      </c>
      <c r="P5" s="34">
        <v>0.68</v>
      </c>
      <c r="Q5" s="35">
        <f aca="true" t="shared" si="4" ref="Q5:Q20">1-P5-V5-Y5-AB5</f>
        <v>0.264</v>
      </c>
      <c r="R5" s="36" t="s">
        <v>14</v>
      </c>
      <c r="S5" s="37">
        <f aca="true" t="shared" si="5" ref="S5:S20">1-N5-T5-W5-Z5</f>
        <v>0.4</v>
      </c>
      <c r="T5" s="38">
        <v>0.007</v>
      </c>
      <c r="U5" s="33" t="s">
        <v>14</v>
      </c>
      <c r="V5" s="34">
        <v>0.026000000000000002</v>
      </c>
      <c r="W5" s="38">
        <v>0.008</v>
      </c>
      <c r="X5" s="33" t="s">
        <v>14</v>
      </c>
      <c r="Y5" s="34">
        <v>0.015</v>
      </c>
      <c r="Z5" s="38">
        <v>0.005</v>
      </c>
      <c r="AA5" s="33" t="s">
        <v>14</v>
      </c>
      <c r="AB5" s="34">
        <v>0.015</v>
      </c>
      <c r="AC5" s="39"/>
    </row>
    <row r="6" spans="1:29" s="40" customFormat="1" ht="8.25" customHeight="1">
      <c r="A6" s="23" t="s">
        <v>18</v>
      </c>
      <c r="B6" s="24">
        <v>116.8</v>
      </c>
      <c r="C6" s="25" t="s">
        <v>14</v>
      </c>
      <c r="D6" s="26">
        <v>580.3</v>
      </c>
      <c r="E6" s="27" t="s">
        <v>15</v>
      </c>
      <c r="F6" s="28">
        <f t="shared" si="0"/>
        <v>0.1168</v>
      </c>
      <c r="G6" s="29" t="s">
        <v>14</v>
      </c>
      <c r="H6" s="30">
        <f t="shared" si="1"/>
        <v>0.5803</v>
      </c>
      <c r="I6" s="27" t="s">
        <v>16</v>
      </c>
      <c r="J6" s="28">
        <f t="shared" si="2"/>
        <v>63.656</v>
      </c>
      <c r="K6" s="31" t="s">
        <v>14</v>
      </c>
      <c r="L6" s="31">
        <f t="shared" si="3"/>
        <v>414.9145</v>
      </c>
      <c r="M6" s="27" t="s">
        <v>17</v>
      </c>
      <c r="N6" s="32">
        <v>0.54</v>
      </c>
      <c r="O6" s="33" t="s">
        <v>14</v>
      </c>
      <c r="P6" s="34">
        <v>0.7</v>
      </c>
      <c r="Q6" s="35">
        <f t="shared" si="4"/>
        <v>0.244</v>
      </c>
      <c r="R6" s="36" t="s">
        <v>14</v>
      </c>
      <c r="S6" s="37">
        <f t="shared" si="5"/>
        <v>0.44</v>
      </c>
      <c r="T6" s="38">
        <v>0.007</v>
      </c>
      <c r="U6" s="33" t="s">
        <v>14</v>
      </c>
      <c r="V6" s="34">
        <v>0.026000000000000002</v>
      </c>
      <c r="W6" s="38">
        <v>0.008</v>
      </c>
      <c r="X6" s="33" t="s">
        <v>14</v>
      </c>
      <c r="Y6" s="34">
        <v>0.015</v>
      </c>
      <c r="Z6" s="38">
        <v>0.005</v>
      </c>
      <c r="AA6" s="33" t="s">
        <v>14</v>
      </c>
      <c r="AB6" s="34">
        <v>0.015</v>
      </c>
      <c r="AC6" s="39"/>
    </row>
    <row r="7" spans="1:28" ht="8.25" customHeight="1">
      <c r="A7" s="41" t="s">
        <v>19</v>
      </c>
      <c r="B7" s="15">
        <v>90.1</v>
      </c>
      <c r="D7" s="2">
        <v>220.3</v>
      </c>
      <c r="E7" s="27" t="s">
        <v>15</v>
      </c>
      <c r="F7" s="28">
        <f t="shared" si="0"/>
        <v>0.0901</v>
      </c>
      <c r="G7" s="29" t="s">
        <v>14</v>
      </c>
      <c r="H7" s="30">
        <f t="shared" si="1"/>
        <v>0.22030000000000002</v>
      </c>
      <c r="I7" s="27" t="s">
        <v>16</v>
      </c>
      <c r="J7" s="28">
        <f t="shared" si="2"/>
        <v>52.0778</v>
      </c>
      <c r="K7" s="31" t="s">
        <v>14</v>
      </c>
      <c r="L7" s="31">
        <f t="shared" si="3"/>
        <v>140.1108</v>
      </c>
      <c r="M7" s="27" t="s">
        <v>17</v>
      </c>
      <c r="N7" s="6">
        <v>0.5730000000000001</v>
      </c>
      <c r="O7" s="6" t="s">
        <v>14</v>
      </c>
      <c r="P7" s="42">
        <v>0.621</v>
      </c>
      <c r="Q7" s="35">
        <f t="shared" si="4"/>
        <v>0.323</v>
      </c>
      <c r="R7" s="36" t="s">
        <v>14</v>
      </c>
      <c r="S7" s="37">
        <f t="shared" si="5"/>
        <v>0.40700000000000003</v>
      </c>
      <c r="T7" s="38">
        <v>0.007</v>
      </c>
      <c r="U7" s="33" t="s">
        <v>14</v>
      </c>
      <c r="V7" s="34">
        <v>0.026000000000000002</v>
      </c>
      <c r="W7" s="38">
        <v>0.008</v>
      </c>
      <c r="X7" s="33" t="s">
        <v>14</v>
      </c>
      <c r="Y7" s="34">
        <v>0.015</v>
      </c>
      <c r="Z7" s="38">
        <v>0.005</v>
      </c>
      <c r="AA7" s="33" t="s">
        <v>14</v>
      </c>
      <c r="AB7" s="34">
        <v>0.015</v>
      </c>
    </row>
    <row r="8" spans="1:28" ht="8.25" customHeight="1">
      <c r="A8" s="41" t="s">
        <v>20</v>
      </c>
      <c r="B8" s="15">
        <v>97.9</v>
      </c>
      <c r="C8" s="5" t="s">
        <v>14</v>
      </c>
      <c r="D8" s="2">
        <v>340.6</v>
      </c>
      <c r="E8" s="27" t="s">
        <v>15</v>
      </c>
      <c r="F8" s="28">
        <f t="shared" si="0"/>
        <v>0.0979</v>
      </c>
      <c r="G8" s="29" t="s">
        <v>14</v>
      </c>
      <c r="H8" s="30">
        <f t="shared" si="1"/>
        <v>0.3406</v>
      </c>
      <c r="I8" s="27" t="s">
        <v>16</v>
      </c>
      <c r="J8" s="28">
        <f t="shared" si="2"/>
        <v>57.0757</v>
      </c>
      <c r="K8" s="31" t="s">
        <v>14</v>
      </c>
      <c r="L8" s="31">
        <f t="shared" si="3"/>
        <v>222.4118</v>
      </c>
      <c r="M8" s="27" t="s">
        <v>17</v>
      </c>
      <c r="N8" s="6">
        <v>0.578</v>
      </c>
      <c r="O8" s="6" t="s">
        <v>14</v>
      </c>
      <c r="P8" s="42">
        <v>0.638</v>
      </c>
      <c r="Q8" s="35">
        <f t="shared" si="4"/>
        <v>0.306</v>
      </c>
      <c r="R8" s="36" t="s">
        <v>14</v>
      </c>
      <c r="S8" s="37">
        <f t="shared" si="5"/>
        <v>0.402</v>
      </c>
      <c r="T8" s="38">
        <v>0.007</v>
      </c>
      <c r="U8" s="33" t="s">
        <v>14</v>
      </c>
      <c r="V8" s="34">
        <v>0.026000000000000002</v>
      </c>
      <c r="W8" s="38">
        <v>0.008</v>
      </c>
      <c r="X8" s="33" t="s">
        <v>14</v>
      </c>
      <c r="Y8" s="34">
        <v>0.015</v>
      </c>
      <c r="Z8" s="38">
        <v>0.005</v>
      </c>
      <c r="AA8" s="33" t="s">
        <v>14</v>
      </c>
      <c r="AB8" s="34">
        <v>0.015</v>
      </c>
    </row>
    <row r="9" spans="1:28" ht="8.25" customHeight="1">
      <c r="A9" s="41" t="s">
        <v>21</v>
      </c>
      <c r="B9" s="15">
        <v>60</v>
      </c>
      <c r="C9" s="3" t="s">
        <v>14</v>
      </c>
      <c r="D9" s="2">
        <v>450</v>
      </c>
      <c r="E9" s="27" t="s">
        <v>15</v>
      </c>
      <c r="F9" s="28">
        <f t="shared" si="0"/>
        <v>0.06</v>
      </c>
      <c r="G9" s="29" t="s">
        <v>14</v>
      </c>
      <c r="H9" s="30">
        <f t="shared" si="1"/>
        <v>0.45</v>
      </c>
      <c r="I9" s="27" t="s">
        <v>16</v>
      </c>
      <c r="J9" s="28">
        <f t="shared" si="2"/>
        <v>33.3</v>
      </c>
      <c r="K9" s="31" t="s">
        <v>14</v>
      </c>
      <c r="L9" s="31">
        <f t="shared" si="3"/>
        <v>281.25</v>
      </c>
      <c r="M9" s="27" t="s">
        <v>17</v>
      </c>
      <c r="N9" s="6">
        <v>0.55</v>
      </c>
      <c r="O9" s="5" t="s">
        <v>14</v>
      </c>
      <c r="P9" s="42">
        <v>0.61</v>
      </c>
      <c r="Q9" s="35">
        <f t="shared" si="4"/>
        <v>0.334</v>
      </c>
      <c r="R9" s="36" t="s">
        <v>14</v>
      </c>
      <c r="S9" s="37">
        <f t="shared" si="5"/>
        <v>0.43</v>
      </c>
      <c r="T9" s="38">
        <v>0.007</v>
      </c>
      <c r="U9" s="33" t="s">
        <v>14</v>
      </c>
      <c r="V9" s="34">
        <v>0.026000000000000002</v>
      </c>
      <c r="W9" s="38">
        <v>0.008</v>
      </c>
      <c r="X9" s="33" t="s">
        <v>14</v>
      </c>
      <c r="Y9" s="34">
        <v>0.015</v>
      </c>
      <c r="Z9" s="38">
        <v>0.005</v>
      </c>
      <c r="AA9" s="33" t="s">
        <v>14</v>
      </c>
      <c r="AB9" s="34">
        <v>0.015</v>
      </c>
    </row>
    <row r="10" spans="1:28" ht="8.25" customHeight="1">
      <c r="A10" s="41" t="s">
        <v>22</v>
      </c>
      <c r="B10" s="15">
        <v>28</v>
      </c>
      <c r="C10" s="3" t="s">
        <v>14</v>
      </c>
      <c r="D10" s="2">
        <v>490</v>
      </c>
      <c r="E10" s="27" t="s">
        <v>15</v>
      </c>
      <c r="F10" s="28">
        <f t="shared" si="0"/>
        <v>0.028</v>
      </c>
      <c r="G10" s="29" t="s">
        <v>14</v>
      </c>
      <c r="H10" s="30">
        <f t="shared" si="1"/>
        <v>0.49</v>
      </c>
      <c r="I10" s="27" t="s">
        <v>16</v>
      </c>
      <c r="J10" s="28">
        <f t="shared" si="2"/>
        <v>16.38</v>
      </c>
      <c r="K10" s="31" t="s">
        <v>14</v>
      </c>
      <c r="L10" s="31">
        <f t="shared" si="3"/>
        <v>325.85</v>
      </c>
      <c r="M10" s="27" t="s">
        <v>17</v>
      </c>
      <c r="N10" s="6">
        <v>0.58</v>
      </c>
      <c r="O10" s="5" t="s">
        <v>14</v>
      </c>
      <c r="P10" s="42">
        <v>0.65</v>
      </c>
      <c r="Q10" s="35">
        <f t="shared" si="4"/>
        <v>0.294</v>
      </c>
      <c r="R10" s="36" t="s">
        <v>14</v>
      </c>
      <c r="S10" s="37">
        <f t="shared" si="5"/>
        <v>0.4</v>
      </c>
      <c r="T10" s="38">
        <v>0.007</v>
      </c>
      <c r="U10" s="33" t="s">
        <v>14</v>
      </c>
      <c r="V10" s="34">
        <v>0.026000000000000002</v>
      </c>
      <c r="W10" s="38">
        <v>0.008</v>
      </c>
      <c r="X10" s="33" t="s">
        <v>14</v>
      </c>
      <c r="Y10" s="34">
        <v>0.015</v>
      </c>
      <c r="Z10" s="38">
        <v>0.005</v>
      </c>
      <c r="AA10" s="33" t="s">
        <v>14</v>
      </c>
      <c r="AB10" s="34">
        <v>0.015</v>
      </c>
    </row>
    <row r="11" spans="1:28" ht="8.25" customHeight="1">
      <c r="A11" s="41" t="s">
        <v>23</v>
      </c>
      <c r="B11" s="15">
        <v>36.5</v>
      </c>
      <c r="C11" s="5" t="s">
        <v>14</v>
      </c>
      <c r="D11" s="2">
        <v>365.7</v>
      </c>
      <c r="E11" s="27" t="s">
        <v>15</v>
      </c>
      <c r="F11" s="28">
        <f t="shared" si="0"/>
        <v>0.036500000000000005</v>
      </c>
      <c r="G11" s="29" t="s">
        <v>14</v>
      </c>
      <c r="H11" s="30">
        <f t="shared" si="1"/>
        <v>0.3657</v>
      </c>
      <c r="I11" s="27" t="s">
        <v>16</v>
      </c>
      <c r="J11" s="28">
        <f t="shared" si="2"/>
        <v>17.52</v>
      </c>
      <c r="K11" s="31" t="s">
        <v>14</v>
      </c>
      <c r="L11" s="31">
        <f t="shared" si="3"/>
        <v>209.1804</v>
      </c>
      <c r="M11" s="27" t="s">
        <v>17</v>
      </c>
      <c r="N11" s="6">
        <v>0.47500000000000003</v>
      </c>
      <c r="O11" s="6" t="s">
        <v>14</v>
      </c>
      <c r="P11" s="42">
        <v>0.557</v>
      </c>
      <c r="Q11" s="35">
        <f t="shared" si="4"/>
        <v>0.387</v>
      </c>
      <c r="R11" s="36" t="s">
        <v>14</v>
      </c>
      <c r="S11" s="37">
        <f t="shared" si="5"/>
        <v>0.505</v>
      </c>
      <c r="T11" s="38">
        <v>0.007</v>
      </c>
      <c r="U11" s="33" t="s">
        <v>14</v>
      </c>
      <c r="V11" s="34">
        <v>0.026000000000000002</v>
      </c>
      <c r="W11" s="38">
        <v>0.008</v>
      </c>
      <c r="X11" s="33" t="s">
        <v>14</v>
      </c>
      <c r="Y11" s="34">
        <v>0.015</v>
      </c>
      <c r="Z11" s="38">
        <v>0.005</v>
      </c>
      <c r="AA11" s="33" t="s">
        <v>14</v>
      </c>
      <c r="AB11" s="34">
        <v>0.015</v>
      </c>
    </row>
    <row r="12" spans="1:28" ht="8.25" customHeight="1">
      <c r="A12" s="41" t="s">
        <v>24</v>
      </c>
      <c r="B12" s="15">
        <v>49.8</v>
      </c>
      <c r="C12" s="5" t="s">
        <v>14</v>
      </c>
      <c r="D12" s="2">
        <v>286.7</v>
      </c>
      <c r="E12" s="27" t="s">
        <v>15</v>
      </c>
      <c r="F12" s="28">
        <f t="shared" si="0"/>
        <v>0.049800000000000004</v>
      </c>
      <c r="G12" s="29" t="s">
        <v>14</v>
      </c>
      <c r="H12" s="30">
        <f t="shared" si="1"/>
        <v>0.2867</v>
      </c>
      <c r="I12" s="27" t="s">
        <v>16</v>
      </c>
      <c r="J12" s="28">
        <f t="shared" si="2"/>
        <v>24.8004</v>
      </c>
      <c r="K12" s="31" t="s">
        <v>14</v>
      </c>
      <c r="L12" s="31">
        <f t="shared" si="3"/>
        <v>166.8594</v>
      </c>
      <c r="M12" s="27" t="s">
        <v>17</v>
      </c>
      <c r="N12" s="6">
        <v>0.493</v>
      </c>
      <c r="O12" s="6" t="s">
        <v>14</v>
      </c>
      <c r="P12" s="42">
        <v>0.5670000000000001</v>
      </c>
      <c r="Q12" s="35">
        <f t="shared" si="4"/>
        <v>0.377</v>
      </c>
      <c r="R12" s="36" t="s">
        <v>14</v>
      </c>
      <c r="S12" s="37">
        <f t="shared" si="5"/>
        <v>0.487</v>
      </c>
      <c r="T12" s="38">
        <v>0.007</v>
      </c>
      <c r="U12" s="33" t="s">
        <v>14</v>
      </c>
      <c r="V12" s="34">
        <v>0.026000000000000002</v>
      </c>
      <c r="W12" s="38">
        <v>0.008</v>
      </c>
      <c r="X12" s="33" t="s">
        <v>14</v>
      </c>
      <c r="Y12" s="34">
        <v>0.015</v>
      </c>
      <c r="Z12" s="38">
        <v>0.005</v>
      </c>
      <c r="AA12" s="33" t="s">
        <v>14</v>
      </c>
      <c r="AB12" s="34">
        <v>0.015</v>
      </c>
    </row>
    <row r="13" spans="1:29" s="40" customFormat="1" ht="8.25" customHeight="1">
      <c r="A13" s="23" t="s">
        <v>25</v>
      </c>
      <c r="B13" s="24">
        <v>50</v>
      </c>
      <c r="C13" s="25" t="s">
        <v>14</v>
      </c>
      <c r="D13" s="26">
        <v>310</v>
      </c>
      <c r="E13" s="27" t="s">
        <v>15</v>
      </c>
      <c r="F13" s="28">
        <f t="shared" si="0"/>
        <v>0.05</v>
      </c>
      <c r="G13" s="29" t="s">
        <v>14</v>
      </c>
      <c r="H13" s="30">
        <f t="shared" si="1"/>
        <v>0.31</v>
      </c>
      <c r="I13" s="27" t="s">
        <v>16</v>
      </c>
      <c r="J13" s="28">
        <f t="shared" si="2"/>
        <v>27.25</v>
      </c>
      <c r="K13" s="31" t="s">
        <v>14</v>
      </c>
      <c r="L13" s="31">
        <f t="shared" si="3"/>
        <v>196.85</v>
      </c>
      <c r="M13" s="27" t="s">
        <v>17</v>
      </c>
      <c r="N13" s="32">
        <v>0.54</v>
      </c>
      <c r="O13" s="33" t="s">
        <v>14</v>
      </c>
      <c r="P13" s="34">
        <v>0.62</v>
      </c>
      <c r="Q13" s="35">
        <f t="shared" si="4"/>
        <v>0.324</v>
      </c>
      <c r="R13" s="36" t="s">
        <v>14</v>
      </c>
      <c r="S13" s="37">
        <f t="shared" si="5"/>
        <v>0.44</v>
      </c>
      <c r="T13" s="38">
        <v>0.007</v>
      </c>
      <c r="U13" s="33" t="s">
        <v>14</v>
      </c>
      <c r="V13" s="34">
        <v>0.026000000000000002</v>
      </c>
      <c r="W13" s="38">
        <v>0.008</v>
      </c>
      <c r="X13" s="33" t="s">
        <v>14</v>
      </c>
      <c r="Y13" s="34">
        <v>0.015</v>
      </c>
      <c r="Z13" s="38">
        <v>0.005</v>
      </c>
      <c r="AA13" s="33" t="s">
        <v>14</v>
      </c>
      <c r="AB13" s="34">
        <v>0.015</v>
      </c>
      <c r="AC13" s="39"/>
    </row>
    <row r="14" spans="1:28" ht="8.25" customHeight="1">
      <c r="A14" s="41" t="s">
        <v>26</v>
      </c>
      <c r="B14" s="15">
        <v>25</v>
      </c>
      <c r="C14" s="3" t="s">
        <v>14</v>
      </c>
      <c r="D14" s="2">
        <v>205</v>
      </c>
      <c r="E14" s="27" t="s">
        <v>15</v>
      </c>
      <c r="F14" s="28">
        <f t="shared" si="0"/>
        <v>0.025</v>
      </c>
      <c r="G14" s="29" t="s">
        <v>14</v>
      </c>
      <c r="H14" s="30">
        <f t="shared" si="1"/>
        <v>0.20500000000000002</v>
      </c>
      <c r="I14" s="27" t="s">
        <v>16</v>
      </c>
      <c r="J14" s="28">
        <f t="shared" si="2"/>
        <v>13.125</v>
      </c>
      <c r="K14" s="31" t="s">
        <v>14</v>
      </c>
      <c r="L14" s="31">
        <f t="shared" si="3"/>
        <v>136.325</v>
      </c>
      <c r="M14" s="27" t="s">
        <v>17</v>
      </c>
      <c r="N14" s="6">
        <v>0.52</v>
      </c>
      <c r="O14" s="5" t="s">
        <v>14</v>
      </c>
      <c r="P14" s="42">
        <v>0.65</v>
      </c>
      <c r="Q14" s="35">
        <f t="shared" si="4"/>
        <v>0.294</v>
      </c>
      <c r="R14" s="36" t="s">
        <v>14</v>
      </c>
      <c r="S14" s="37">
        <f t="shared" si="5"/>
        <v>0.46</v>
      </c>
      <c r="T14" s="38">
        <v>0.007</v>
      </c>
      <c r="U14" s="33" t="s">
        <v>14</v>
      </c>
      <c r="V14" s="34">
        <v>0.026000000000000002</v>
      </c>
      <c r="W14" s="38">
        <v>0.008</v>
      </c>
      <c r="X14" s="33" t="s">
        <v>14</v>
      </c>
      <c r="Y14" s="34">
        <v>0.015</v>
      </c>
      <c r="Z14" s="38">
        <v>0.005</v>
      </c>
      <c r="AA14" s="33" t="s">
        <v>14</v>
      </c>
      <c r="AB14" s="34">
        <v>0.015</v>
      </c>
    </row>
    <row r="15" spans="1:28" ht="8.25" customHeight="1">
      <c r="A15" s="41" t="s">
        <v>27</v>
      </c>
      <c r="B15" s="15">
        <v>87.5</v>
      </c>
      <c r="C15" s="3" t="s">
        <v>14</v>
      </c>
      <c r="D15" s="2">
        <v>380</v>
      </c>
      <c r="E15" s="27" t="s">
        <v>15</v>
      </c>
      <c r="F15" s="28">
        <f t="shared" si="0"/>
        <v>0.08750000000000001</v>
      </c>
      <c r="G15" s="29" t="s">
        <v>14</v>
      </c>
      <c r="H15" s="30">
        <f t="shared" si="1"/>
        <v>0.38</v>
      </c>
      <c r="I15" s="27" t="s">
        <v>16</v>
      </c>
      <c r="J15" s="28">
        <f t="shared" si="2"/>
        <v>42.4375</v>
      </c>
      <c r="K15" s="31" t="s">
        <v>14</v>
      </c>
      <c r="L15" s="31">
        <f t="shared" si="3"/>
        <v>203.3</v>
      </c>
      <c r="M15" s="27" t="s">
        <v>17</v>
      </c>
      <c r="N15" s="6">
        <v>0.48</v>
      </c>
      <c r="O15" s="5" t="s">
        <v>14</v>
      </c>
      <c r="P15" s="42">
        <v>0.52</v>
      </c>
      <c r="Q15" s="35">
        <f t="shared" si="4"/>
        <v>0.424</v>
      </c>
      <c r="R15" s="36" t="s">
        <v>14</v>
      </c>
      <c r="S15" s="37">
        <f t="shared" si="5"/>
        <v>0.5</v>
      </c>
      <c r="T15" s="38">
        <v>0.007</v>
      </c>
      <c r="U15" s="33" t="s">
        <v>14</v>
      </c>
      <c r="V15" s="34">
        <v>0.026000000000000002</v>
      </c>
      <c r="W15" s="38">
        <v>0.008</v>
      </c>
      <c r="X15" s="33" t="s">
        <v>14</v>
      </c>
      <c r="Y15" s="34">
        <v>0.015</v>
      </c>
      <c r="Z15" s="38">
        <v>0.005</v>
      </c>
      <c r="AA15" s="33" t="s">
        <v>14</v>
      </c>
      <c r="AB15" s="34">
        <v>0.015</v>
      </c>
    </row>
    <row r="16" spans="1:28" ht="8.25" customHeight="1">
      <c r="A16" s="41" t="s">
        <v>28</v>
      </c>
      <c r="B16" s="15">
        <v>75.6</v>
      </c>
      <c r="C16" s="5" t="s">
        <v>14</v>
      </c>
      <c r="D16" s="2">
        <v>217.8</v>
      </c>
      <c r="E16" s="27" t="s">
        <v>15</v>
      </c>
      <c r="F16" s="28">
        <f t="shared" si="0"/>
        <v>0.0756</v>
      </c>
      <c r="G16" s="29" t="s">
        <v>14</v>
      </c>
      <c r="H16" s="30">
        <f t="shared" si="1"/>
        <v>0.21780000000000002</v>
      </c>
      <c r="I16" s="27" t="s">
        <v>16</v>
      </c>
      <c r="J16" s="28">
        <f t="shared" si="2"/>
        <v>37.6488</v>
      </c>
      <c r="K16" s="31" t="s">
        <v>14</v>
      </c>
      <c r="L16" s="31">
        <f t="shared" si="3"/>
        <v>126.1062</v>
      </c>
      <c r="M16" s="27" t="s">
        <v>17</v>
      </c>
      <c r="N16" s="6">
        <v>0.493</v>
      </c>
      <c r="O16" s="6" t="s">
        <v>14</v>
      </c>
      <c r="P16" s="42">
        <v>0.5640000000000001</v>
      </c>
      <c r="Q16" s="35">
        <f t="shared" si="4"/>
        <v>0.38</v>
      </c>
      <c r="R16" s="36" t="s">
        <v>14</v>
      </c>
      <c r="S16" s="37">
        <f t="shared" si="5"/>
        <v>0.487</v>
      </c>
      <c r="T16" s="38">
        <v>0.007</v>
      </c>
      <c r="U16" s="33" t="s">
        <v>14</v>
      </c>
      <c r="V16" s="34">
        <v>0.026000000000000002</v>
      </c>
      <c r="W16" s="38">
        <v>0.008</v>
      </c>
      <c r="X16" s="33" t="s">
        <v>14</v>
      </c>
      <c r="Y16" s="34">
        <v>0.015</v>
      </c>
      <c r="Z16" s="38">
        <v>0.005</v>
      </c>
      <c r="AA16" s="33" t="s">
        <v>14</v>
      </c>
      <c r="AB16" s="34">
        <v>0.015</v>
      </c>
    </row>
    <row r="17" spans="1:28" ht="8.25" customHeight="1">
      <c r="A17" s="41" t="s">
        <v>29</v>
      </c>
      <c r="B17" s="15">
        <v>79.3</v>
      </c>
      <c r="C17" s="5" t="s">
        <v>14</v>
      </c>
      <c r="D17" s="2">
        <v>275.5</v>
      </c>
      <c r="E17" s="27" t="s">
        <v>15</v>
      </c>
      <c r="F17" s="28">
        <f t="shared" si="0"/>
        <v>0.07930000000000001</v>
      </c>
      <c r="G17" s="29" t="s">
        <v>14</v>
      </c>
      <c r="H17" s="30">
        <f t="shared" si="1"/>
        <v>0.2755</v>
      </c>
      <c r="I17" s="27" t="s">
        <v>16</v>
      </c>
      <c r="J17" s="28">
        <f t="shared" si="2"/>
        <v>37.8261</v>
      </c>
      <c r="K17" s="31" t="s">
        <v>14</v>
      </c>
      <c r="L17" s="31">
        <f t="shared" si="3"/>
        <v>162.8205</v>
      </c>
      <c r="M17" s="27" t="s">
        <v>17</v>
      </c>
      <c r="N17" s="6">
        <v>0.47200000000000003</v>
      </c>
      <c r="O17" s="6" t="s">
        <v>14</v>
      </c>
      <c r="P17" s="42">
        <v>0.5760000000000001</v>
      </c>
      <c r="Q17" s="35">
        <f t="shared" si="4"/>
        <v>0.368</v>
      </c>
      <c r="R17" s="36" t="s">
        <v>14</v>
      </c>
      <c r="S17" s="37">
        <f t="shared" si="5"/>
        <v>0.508</v>
      </c>
      <c r="T17" s="38">
        <v>0.007</v>
      </c>
      <c r="U17" s="33" t="s">
        <v>14</v>
      </c>
      <c r="V17" s="34">
        <v>0.026000000000000002</v>
      </c>
      <c r="W17" s="38">
        <v>0.008</v>
      </c>
      <c r="X17" s="33" t="s">
        <v>14</v>
      </c>
      <c r="Y17" s="34">
        <v>0.015</v>
      </c>
      <c r="Z17" s="38">
        <v>0.005</v>
      </c>
      <c r="AA17" s="33" t="s">
        <v>14</v>
      </c>
      <c r="AB17" s="34">
        <v>0.015</v>
      </c>
    </row>
    <row r="18" spans="1:29" s="40" customFormat="1" ht="8.25" customHeight="1">
      <c r="A18" s="23" t="s">
        <v>30</v>
      </c>
      <c r="B18" s="24">
        <v>89.7</v>
      </c>
      <c r="C18" s="25" t="s">
        <v>14</v>
      </c>
      <c r="D18" s="26">
        <v>300</v>
      </c>
      <c r="E18" s="27" t="s">
        <v>15</v>
      </c>
      <c r="F18" s="28">
        <f t="shared" si="0"/>
        <v>0.0897</v>
      </c>
      <c r="G18" s="29" t="s">
        <v>14</v>
      </c>
      <c r="H18" s="30">
        <f t="shared" si="1"/>
        <v>0.30000000000000004</v>
      </c>
      <c r="I18" s="27" t="s">
        <v>16</v>
      </c>
      <c r="J18" s="28">
        <f t="shared" si="2"/>
        <v>42.6075</v>
      </c>
      <c r="K18" s="31" t="s">
        <v>14</v>
      </c>
      <c r="L18" s="31">
        <f t="shared" si="3"/>
        <v>184.5</v>
      </c>
      <c r="M18" s="27" t="s">
        <v>17</v>
      </c>
      <c r="N18" s="32">
        <v>0.47</v>
      </c>
      <c r="O18" s="33" t="s">
        <v>14</v>
      </c>
      <c r="P18" s="34">
        <v>0.6000000000000001</v>
      </c>
      <c r="Q18" s="35">
        <f t="shared" si="4"/>
        <v>0.34400000000000003</v>
      </c>
      <c r="R18" s="36" t="s">
        <v>14</v>
      </c>
      <c r="S18" s="37">
        <f t="shared" si="5"/>
        <v>0.51</v>
      </c>
      <c r="T18" s="38">
        <v>0.007</v>
      </c>
      <c r="U18" s="33" t="s">
        <v>14</v>
      </c>
      <c r="V18" s="34">
        <v>0.026000000000000002</v>
      </c>
      <c r="W18" s="38">
        <v>0.008</v>
      </c>
      <c r="X18" s="33" t="s">
        <v>14</v>
      </c>
      <c r="Y18" s="34">
        <v>0.015</v>
      </c>
      <c r="Z18" s="38">
        <v>0.005</v>
      </c>
      <c r="AA18" s="33" t="s">
        <v>14</v>
      </c>
      <c r="AB18" s="34">
        <v>0.015</v>
      </c>
      <c r="AC18" s="39"/>
    </row>
    <row r="19" spans="1:28" ht="8.25" customHeight="1">
      <c r="A19" s="41" t="s">
        <v>31</v>
      </c>
      <c r="B19" s="15">
        <v>127.2</v>
      </c>
      <c r="C19" s="3" t="s">
        <v>14</v>
      </c>
      <c r="D19" s="2">
        <v>280</v>
      </c>
      <c r="E19" s="27" t="s">
        <v>15</v>
      </c>
      <c r="F19" s="28">
        <f t="shared" si="0"/>
        <v>0.1272</v>
      </c>
      <c r="G19" s="29" t="s">
        <v>14</v>
      </c>
      <c r="H19" s="30">
        <f t="shared" si="1"/>
        <v>0.28</v>
      </c>
      <c r="I19" s="27" t="s">
        <v>16</v>
      </c>
      <c r="J19" s="28">
        <f t="shared" si="2"/>
        <v>66.78</v>
      </c>
      <c r="K19" s="31" t="s">
        <v>14</v>
      </c>
      <c r="L19" s="31">
        <f t="shared" si="3"/>
        <v>169.4</v>
      </c>
      <c r="M19" s="27" t="s">
        <v>17</v>
      </c>
      <c r="N19" s="6">
        <v>0.52</v>
      </c>
      <c r="O19" s="5" t="s">
        <v>14</v>
      </c>
      <c r="P19" s="42">
        <v>0.59</v>
      </c>
      <c r="Q19" s="35">
        <f t="shared" si="4"/>
        <v>0.354</v>
      </c>
      <c r="R19" s="36" t="s">
        <v>14</v>
      </c>
      <c r="S19" s="37">
        <f t="shared" si="5"/>
        <v>0.46</v>
      </c>
      <c r="T19" s="38">
        <v>0.007</v>
      </c>
      <c r="U19" s="33" t="s">
        <v>14</v>
      </c>
      <c r="V19" s="34">
        <v>0.026000000000000002</v>
      </c>
      <c r="W19" s="38">
        <v>0.008</v>
      </c>
      <c r="X19" s="33" t="s">
        <v>14</v>
      </c>
      <c r="Y19" s="34">
        <v>0.015</v>
      </c>
      <c r="Z19" s="38">
        <v>0.005</v>
      </c>
      <c r="AA19" s="33" t="s">
        <v>14</v>
      </c>
      <c r="AB19" s="34">
        <v>0.015</v>
      </c>
    </row>
    <row r="20" spans="1:29" s="40" customFormat="1" ht="8.25" customHeight="1">
      <c r="A20" s="23" t="s">
        <v>32</v>
      </c>
      <c r="B20" s="24">
        <v>90</v>
      </c>
      <c r="C20" s="25" t="s">
        <v>14</v>
      </c>
      <c r="D20" s="26">
        <v>560</v>
      </c>
      <c r="E20" s="27" t="s">
        <v>15</v>
      </c>
      <c r="F20" s="28">
        <f t="shared" si="0"/>
        <v>0.09</v>
      </c>
      <c r="G20" s="29" t="s">
        <v>14</v>
      </c>
      <c r="H20" s="30">
        <f t="shared" si="1"/>
        <v>0.56</v>
      </c>
      <c r="I20" s="27" t="s">
        <v>16</v>
      </c>
      <c r="J20" s="28">
        <f t="shared" si="2"/>
        <v>41.85</v>
      </c>
      <c r="K20" s="31" t="s">
        <v>14</v>
      </c>
      <c r="L20" s="31">
        <f t="shared" si="3"/>
        <v>401.52</v>
      </c>
      <c r="M20" s="27" t="s">
        <v>17</v>
      </c>
      <c r="N20" s="32">
        <v>0.46</v>
      </c>
      <c r="O20" s="33" t="s">
        <v>14</v>
      </c>
      <c r="P20" s="34">
        <v>0.7020000000000001</v>
      </c>
      <c r="Q20" s="35">
        <f t="shared" si="4"/>
        <v>0.242</v>
      </c>
      <c r="R20" s="36" t="s">
        <v>14</v>
      </c>
      <c r="S20" s="37">
        <f t="shared" si="5"/>
        <v>0.52</v>
      </c>
      <c r="T20" s="38">
        <v>0.007</v>
      </c>
      <c r="U20" s="33" t="s">
        <v>14</v>
      </c>
      <c r="V20" s="34">
        <v>0.026000000000000002</v>
      </c>
      <c r="W20" s="38">
        <v>0.008</v>
      </c>
      <c r="X20" s="33" t="s">
        <v>14</v>
      </c>
      <c r="Y20" s="34">
        <v>0.015</v>
      </c>
      <c r="Z20" s="38">
        <v>0.005</v>
      </c>
      <c r="AA20" s="33" t="s">
        <v>14</v>
      </c>
      <c r="AB20" s="34">
        <v>0.015</v>
      </c>
      <c r="AC20" s="39"/>
    </row>
    <row r="21" spans="1:28" ht="8.25" customHeight="1">
      <c r="A21" s="43" t="s">
        <v>33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9" s="40" customFormat="1" ht="8.25" customHeight="1">
      <c r="A22" s="23" t="s">
        <v>34</v>
      </c>
      <c r="B22" s="24">
        <v>60</v>
      </c>
      <c r="C22" s="25" t="s">
        <v>14</v>
      </c>
      <c r="D22" s="26">
        <v>620</v>
      </c>
      <c r="E22" s="27" t="s">
        <v>15</v>
      </c>
      <c r="F22" s="28">
        <f aca="true" t="shared" si="6" ref="F22:F28">B22/1000</f>
        <v>0.06</v>
      </c>
      <c r="G22" s="29" t="s">
        <v>14</v>
      </c>
      <c r="H22" s="30">
        <f aca="true" t="shared" si="7" ref="H22:H28">D22/1000</f>
        <v>0.62</v>
      </c>
      <c r="I22" s="27" t="s">
        <v>16</v>
      </c>
      <c r="J22" s="28">
        <f aca="true" t="shared" si="8" ref="J22:J28">(F22/1*N22*1000+F22/1*Z22*1000)</f>
        <v>33.3</v>
      </c>
      <c r="K22" s="31" t="s">
        <v>14</v>
      </c>
      <c r="L22" s="31">
        <f aca="true" t="shared" si="9" ref="L22:L28">H22/1*P22*1000+H22/1*AB22*1000</f>
        <v>399.9</v>
      </c>
      <c r="M22" s="27" t="s">
        <v>17</v>
      </c>
      <c r="N22" s="32">
        <v>0.55</v>
      </c>
      <c r="O22" s="33" t="s">
        <v>14</v>
      </c>
      <c r="P22" s="34">
        <v>0.63</v>
      </c>
      <c r="Q22" s="35">
        <f aca="true" t="shared" si="10" ref="Q22:Q28">1-P22-V22-Y22-AB22</f>
        <v>0.314</v>
      </c>
      <c r="R22" s="36" t="s">
        <v>14</v>
      </c>
      <c r="S22" s="37">
        <f aca="true" t="shared" si="11" ref="S22:S28">1-N22-T22-W22-Z22</f>
        <v>0.43</v>
      </c>
      <c r="T22" s="38">
        <v>0.007</v>
      </c>
      <c r="U22" s="33" t="s">
        <v>14</v>
      </c>
      <c r="V22" s="34">
        <v>0.026000000000000002</v>
      </c>
      <c r="W22" s="38">
        <v>0.008</v>
      </c>
      <c r="X22" s="33" t="s">
        <v>14</v>
      </c>
      <c r="Y22" s="34">
        <v>0.015</v>
      </c>
      <c r="Z22" s="38">
        <v>0.005</v>
      </c>
      <c r="AA22" s="33" t="s">
        <v>14</v>
      </c>
      <c r="AB22" s="34">
        <v>0.015</v>
      </c>
      <c r="AC22" s="39"/>
    </row>
    <row r="23" spans="1:28" ht="8.25" customHeight="1">
      <c r="A23" s="41" t="s">
        <v>35</v>
      </c>
      <c r="B23" s="15">
        <v>87.6</v>
      </c>
      <c r="C23" s="3" t="s">
        <v>14</v>
      </c>
      <c r="D23" s="2">
        <v>520</v>
      </c>
      <c r="E23" s="27" t="s">
        <v>15</v>
      </c>
      <c r="F23" s="28">
        <f t="shared" si="6"/>
        <v>0.0876</v>
      </c>
      <c r="G23" s="29" t="s">
        <v>14</v>
      </c>
      <c r="H23" s="30">
        <f t="shared" si="7"/>
        <v>0.52</v>
      </c>
      <c r="I23" s="27" t="s">
        <v>16</v>
      </c>
      <c r="J23" s="28">
        <f t="shared" si="8"/>
        <v>46.866</v>
      </c>
      <c r="K23" s="31" t="s">
        <v>14</v>
      </c>
      <c r="L23" s="31">
        <f t="shared" si="9"/>
        <v>354.64</v>
      </c>
      <c r="M23" s="27" t="s">
        <v>17</v>
      </c>
      <c r="N23" s="6">
        <v>0.53</v>
      </c>
      <c r="O23" s="5" t="s">
        <v>14</v>
      </c>
      <c r="P23" s="42">
        <v>0.667</v>
      </c>
      <c r="Q23" s="35">
        <f t="shared" si="10"/>
        <v>0.277</v>
      </c>
      <c r="R23" s="36" t="s">
        <v>14</v>
      </c>
      <c r="S23" s="37">
        <f t="shared" si="11"/>
        <v>0.45</v>
      </c>
      <c r="T23" s="38">
        <v>0.007</v>
      </c>
      <c r="U23" s="33" t="s">
        <v>14</v>
      </c>
      <c r="V23" s="34">
        <v>0.026000000000000002</v>
      </c>
      <c r="W23" s="38">
        <v>0.008</v>
      </c>
      <c r="X23" s="33" t="s">
        <v>14</v>
      </c>
      <c r="Y23" s="34">
        <v>0.015</v>
      </c>
      <c r="Z23" s="38">
        <v>0.005</v>
      </c>
      <c r="AA23" s="33" t="s">
        <v>14</v>
      </c>
      <c r="AB23" s="34">
        <v>0.015</v>
      </c>
    </row>
    <row r="24" spans="1:28" ht="8.25" customHeight="1">
      <c r="A24" s="41" t="s">
        <v>36</v>
      </c>
      <c r="B24" s="15">
        <v>79.7</v>
      </c>
      <c r="C24" s="5" t="s">
        <v>14</v>
      </c>
      <c r="D24" s="2">
        <v>457.8</v>
      </c>
      <c r="E24" s="27" t="s">
        <v>15</v>
      </c>
      <c r="F24" s="28">
        <f t="shared" si="6"/>
        <v>0.07970000000000001</v>
      </c>
      <c r="G24" s="29" t="s">
        <v>14</v>
      </c>
      <c r="H24" s="30">
        <f t="shared" si="7"/>
        <v>0.45780000000000004</v>
      </c>
      <c r="I24" s="27" t="s">
        <v>16</v>
      </c>
      <c r="J24" s="28">
        <f t="shared" si="8"/>
        <v>41.2846</v>
      </c>
      <c r="K24" s="31" t="s">
        <v>14</v>
      </c>
      <c r="L24" s="31">
        <f t="shared" si="9"/>
        <v>265.524</v>
      </c>
      <c r="M24" s="27" t="s">
        <v>17</v>
      </c>
      <c r="N24" s="6">
        <v>0.513</v>
      </c>
      <c r="O24" s="6" t="s">
        <v>14</v>
      </c>
      <c r="P24" s="42">
        <v>0.5650000000000001</v>
      </c>
      <c r="Q24" s="35">
        <f t="shared" si="10"/>
        <v>0.379</v>
      </c>
      <c r="R24" s="36" t="s">
        <v>14</v>
      </c>
      <c r="S24" s="37">
        <f t="shared" si="11"/>
        <v>0.467</v>
      </c>
      <c r="T24" s="38">
        <v>0.007</v>
      </c>
      <c r="U24" s="33" t="s">
        <v>14</v>
      </c>
      <c r="V24" s="34">
        <v>0.026000000000000002</v>
      </c>
      <c r="W24" s="38">
        <v>0.008</v>
      </c>
      <c r="X24" s="33" t="s">
        <v>14</v>
      </c>
      <c r="Y24" s="34">
        <v>0.015</v>
      </c>
      <c r="Z24" s="38">
        <v>0.005</v>
      </c>
      <c r="AA24" s="33" t="s">
        <v>14</v>
      </c>
      <c r="AB24" s="34">
        <v>0.015</v>
      </c>
    </row>
    <row r="25" spans="1:29" s="40" customFormat="1" ht="8.25" customHeight="1">
      <c r="A25" s="23" t="s">
        <v>37</v>
      </c>
      <c r="B25" s="24">
        <v>160</v>
      </c>
      <c r="C25" s="25" t="s">
        <v>14</v>
      </c>
      <c r="D25" s="26">
        <v>480</v>
      </c>
      <c r="E25" s="27" t="s">
        <v>15</v>
      </c>
      <c r="F25" s="28">
        <f t="shared" si="6"/>
        <v>0.16</v>
      </c>
      <c r="G25" s="29" t="s">
        <v>14</v>
      </c>
      <c r="H25" s="30">
        <f t="shared" si="7"/>
        <v>0.48</v>
      </c>
      <c r="I25" s="27" t="s">
        <v>16</v>
      </c>
      <c r="J25" s="28">
        <f t="shared" si="8"/>
        <v>88.8</v>
      </c>
      <c r="K25" s="31" t="s">
        <v>14</v>
      </c>
      <c r="L25" s="31">
        <f t="shared" si="9"/>
        <v>309.6</v>
      </c>
      <c r="M25" s="27" t="s">
        <v>17</v>
      </c>
      <c r="N25" s="32">
        <v>0.55</v>
      </c>
      <c r="O25" s="33" t="s">
        <v>14</v>
      </c>
      <c r="P25" s="34">
        <v>0.63</v>
      </c>
      <c r="Q25" s="35">
        <f t="shared" si="10"/>
        <v>0.314</v>
      </c>
      <c r="R25" s="36" t="s">
        <v>14</v>
      </c>
      <c r="S25" s="37">
        <f t="shared" si="11"/>
        <v>0.43</v>
      </c>
      <c r="T25" s="38">
        <v>0.007</v>
      </c>
      <c r="U25" s="33" t="s">
        <v>14</v>
      </c>
      <c r="V25" s="34">
        <v>0.026000000000000002</v>
      </c>
      <c r="W25" s="38">
        <v>0.008</v>
      </c>
      <c r="X25" s="33" t="s">
        <v>14</v>
      </c>
      <c r="Y25" s="34">
        <v>0.015</v>
      </c>
      <c r="Z25" s="38">
        <v>0.005</v>
      </c>
      <c r="AA25" s="33" t="s">
        <v>14</v>
      </c>
      <c r="AB25" s="34">
        <v>0.015</v>
      </c>
      <c r="AC25" s="39"/>
    </row>
    <row r="26" spans="1:28" ht="8.25" customHeight="1">
      <c r="A26" s="41" t="s">
        <v>38</v>
      </c>
      <c r="B26" s="15">
        <v>120</v>
      </c>
      <c r="C26" s="3" t="s">
        <v>14</v>
      </c>
      <c r="D26" s="2">
        <v>500</v>
      </c>
      <c r="E26" s="27" t="s">
        <v>15</v>
      </c>
      <c r="F26" s="28">
        <f t="shared" si="6"/>
        <v>0.12</v>
      </c>
      <c r="G26" s="29" t="s">
        <v>14</v>
      </c>
      <c r="H26" s="30">
        <f t="shared" si="7"/>
        <v>0.5</v>
      </c>
      <c r="I26" s="27" t="s">
        <v>16</v>
      </c>
      <c r="J26" s="28">
        <f t="shared" si="8"/>
        <v>71.4</v>
      </c>
      <c r="K26" s="31" t="s">
        <v>14</v>
      </c>
      <c r="L26" s="31">
        <f t="shared" si="9"/>
        <v>342.5</v>
      </c>
      <c r="M26" s="27" t="s">
        <v>17</v>
      </c>
      <c r="N26" s="6">
        <v>0.59</v>
      </c>
      <c r="O26" s="5" t="s">
        <v>14</v>
      </c>
      <c r="P26" s="42">
        <v>0.67</v>
      </c>
      <c r="Q26" s="35">
        <f t="shared" si="10"/>
        <v>0.274</v>
      </c>
      <c r="R26" s="36" t="s">
        <v>14</v>
      </c>
      <c r="S26" s="37">
        <f t="shared" si="11"/>
        <v>0.39</v>
      </c>
      <c r="T26" s="38">
        <v>0.007</v>
      </c>
      <c r="U26" s="33" t="s">
        <v>14</v>
      </c>
      <c r="V26" s="34">
        <v>0.026000000000000002</v>
      </c>
      <c r="W26" s="38">
        <v>0.008</v>
      </c>
      <c r="X26" s="33" t="s">
        <v>14</v>
      </c>
      <c r="Y26" s="34">
        <v>0.015</v>
      </c>
      <c r="Z26" s="38">
        <v>0.005</v>
      </c>
      <c r="AA26" s="33" t="s">
        <v>14</v>
      </c>
      <c r="AB26" s="34">
        <v>0.015</v>
      </c>
    </row>
    <row r="27" spans="1:29" s="40" customFormat="1" ht="8.25" customHeight="1">
      <c r="A27" s="23" t="s">
        <v>39</v>
      </c>
      <c r="B27" s="24">
        <v>97</v>
      </c>
      <c r="C27" s="25"/>
      <c r="D27" s="26">
        <v>360.7</v>
      </c>
      <c r="E27" s="27" t="s">
        <v>15</v>
      </c>
      <c r="F27" s="28">
        <f t="shared" si="6"/>
        <v>0.097</v>
      </c>
      <c r="G27" s="29" t="s">
        <v>14</v>
      </c>
      <c r="H27" s="30">
        <f t="shared" si="7"/>
        <v>0.3607</v>
      </c>
      <c r="I27" s="27" t="s">
        <v>16</v>
      </c>
      <c r="J27" s="28">
        <f t="shared" si="8"/>
        <v>49.955</v>
      </c>
      <c r="K27" s="31" t="s">
        <v>14</v>
      </c>
      <c r="L27" s="31">
        <f t="shared" si="9"/>
        <v>229.0445</v>
      </c>
      <c r="M27" s="27" t="s">
        <v>17</v>
      </c>
      <c r="N27" s="32">
        <v>0.51</v>
      </c>
      <c r="O27" s="33"/>
      <c r="P27" s="34">
        <v>0.62</v>
      </c>
      <c r="Q27" s="35">
        <f t="shared" si="10"/>
        <v>0.324</v>
      </c>
      <c r="R27" s="36" t="s">
        <v>14</v>
      </c>
      <c r="S27" s="37">
        <f t="shared" si="11"/>
        <v>0.47000000000000003</v>
      </c>
      <c r="T27" s="38">
        <v>0.007</v>
      </c>
      <c r="U27" s="33" t="s">
        <v>14</v>
      </c>
      <c r="V27" s="34">
        <v>0.026000000000000002</v>
      </c>
      <c r="W27" s="38">
        <v>0.008</v>
      </c>
      <c r="X27" s="33" t="s">
        <v>14</v>
      </c>
      <c r="Y27" s="34">
        <v>0.015</v>
      </c>
      <c r="Z27" s="38">
        <v>0.005</v>
      </c>
      <c r="AA27" s="33" t="s">
        <v>14</v>
      </c>
      <c r="AB27" s="34">
        <v>0.015</v>
      </c>
      <c r="AC27" s="39"/>
    </row>
    <row r="28" spans="1:29" s="40" customFormat="1" ht="8.25" customHeight="1">
      <c r="A28" s="23" t="s">
        <v>40</v>
      </c>
      <c r="B28" s="24">
        <v>85</v>
      </c>
      <c r="C28" s="25"/>
      <c r="D28" s="26">
        <v>450.3</v>
      </c>
      <c r="E28" s="27" t="s">
        <v>15</v>
      </c>
      <c r="F28" s="28">
        <f t="shared" si="6"/>
        <v>0.085</v>
      </c>
      <c r="G28" s="29" t="s">
        <v>14</v>
      </c>
      <c r="H28" s="30">
        <f t="shared" si="7"/>
        <v>0.45030000000000003</v>
      </c>
      <c r="I28" s="27" t="s">
        <v>16</v>
      </c>
      <c r="J28" s="28">
        <f t="shared" si="8"/>
        <v>47.175</v>
      </c>
      <c r="K28" s="31" t="s">
        <v>14</v>
      </c>
      <c r="L28" s="31">
        <f t="shared" si="9"/>
        <v>308.4555</v>
      </c>
      <c r="M28" s="27" t="s">
        <v>17</v>
      </c>
      <c r="N28" s="32">
        <v>0.55</v>
      </c>
      <c r="O28" s="33"/>
      <c r="P28" s="34">
        <v>0.67</v>
      </c>
      <c r="Q28" s="35">
        <f t="shared" si="10"/>
        <v>0.274</v>
      </c>
      <c r="R28" s="36" t="s">
        <v>14</v>
      </c>
      <c r="S28" s="37">
        <f t="shared" si="11"/>
        <v>0.43</v>
      </c>
      <c r="T28" s="38">
        <v>0.007</v>
      </c>
      <c r="U28" s="33" t="s">
        <v>14</v>
      </c>
      <c r="V28" s="34">
        <v>0.026000000000000002</v>
      </c>
      <c r="W28" s="38">
        <v>0.008</v>
      </c>
      <c r="X28" s="33" t="s">
        <v>14</v>
      </c>
      <c r="Y28" s="34">
        <v>0.015</v>
      </c>
      <c r="Z28" s="38">
        <v>0.005</v>
      </c>
      <c r="AA28" s="33" t="s">
        <v>14</v>
      </c>
      <c r="AB28" s="34">
        <v>0.015</v>
      </c>
      <c r="AC28" s="39"/>
    </row>
    <row r="29" spans="1:28" ht="8.25" customHeight="1">
      <c r="A29" s="22" t="s">
        <v>41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8.25" customHeight="1">
      <c r="A30" s="8" t="s">
        <v>42</v>
      </c>
      <c r="B30" s="15">
        <v>96.2</v>
      </c>
      <c r="C30" s="3" t="s">
        <v>14</v>
      </c>
      <c r="D30" s="2">
        <v>360.1</v>
      </c>
      <c r="E30" s="27" t="s">
        <v>15</v>
      </c>
      <c r="F30" s="28">
        <f aca="true" t="shared" si="12" ref="F30:F74">B30/1000</f>
        <v>0.09620000000000001</v>
      </c>
      <c r="G30" s="29" t="s">
        <v>14</v>
      </c>
      <c r="H30" s="30">
        <f aca="true" t="shared" si="13" ref="H30:H74">D30/1000</f>
        <v>0.36010000000000003</v>
      </c>
      <c r="I30" s="27" t="s">
        <v>16</v>
      </c>
      <c r="J30" s="28">
        <f aca="true" t="shared" si="14" ref="J30:J74">(F30/1*N30*1000+F30/1*Z30*1000)</f>
        <v>43.771</v>
      </c>
      <c r="K30" s="31" t="s">
        <v>14</v>
      </c>
      <c r="L30" s="31">
        <f aca="true" t="shared" si="15" ref="L30:L74">H30/1*P30*1000+H30/1*AB30*1000</f>
        <v>204.5368</v>
      </c>
      <c r="M30" s="27" t="s">
        <v>17</v>
      </c>
      <c r="N30" s="6">
        <v>0.45</v>
      </c>
      <c r="O30" s="5" t="s">
        <v>14</v>
      </c>
      <c r="P30" s="42">
        <v>0.553</v>
      </c>
      <c r="Q30" s="35">
        <f aca="true" t="shared" si="16" ref="Q30:Q74">1-P30-V30-Y30-AB30</f>
        <v>0.391</v>
      </c>
      <c r="R30" s="36" t="s">
        <v>14</v>
      </c>
      <c r="S30" s="37">
        <f aca="true" t="shared" si="17" ref="S30:S74">1-N30-T30-W30-Z30</f>
        <v>0.53</v>
      </c>
      <c r="T30" s="38">
        <f aca="true" t="shared" si="18" ref="T30:T31">T44</f>
        <v>0.007</v>
      </c>
      <c r="U30" s="33" t="s">
        <v>14</v>
      </c>
      <c r="V30" s="34">
        <f aca="true" t="shared" si="19" ref="V30:V31">V44</f>
        <v>0.026000000000000002</v>
      </c>
      <c r="W30" s="38">
        <f aca="true" t="shared" si="20" ref="W30:W31">W44</f>
        <v>0.008</v>
      </c>
      <c r="X30" s="33" t="s">
        <v>14</v>
      </c>
      <c r="Y30" s="34">
        <f aca="true" t="shared" si="21" ref="Y30:Y31">Y44</f>
        <v>0.015</v>
      </c>
      <c r="Z30" s="38">
        <f aca="true" t="shared" si="22" ref="Z30:Z31">Z44</f>
        <v>0.005</v>
      </c>
      <c r="AA30" s="33" t="s">
        <v>14</v>
      </c>
      <c r="AB30" s="34">
        <f aca="true" t="shared" si="23" ref="AB30:AB31">AB44</f>
        <v>0.015</v>
      </c>
    </row>
    <row r="31" spans="1:28" ht="8.25" customHeight="1">
      <c r="A31" s="41" t="s">
        <v>43</v>
      </c>
      <c r="B31" s="15">
        <v>85</v>
      </c>
      <c r="C31" s="3" t="s">
        <v>14</v>
      </c>
      <c r="D31" s="2">
        <v>100</v>
      </c>
      <c r="E31" s="27" t="s">
        <v>15</v>
      </c>
      <c r="F31" s="28">
        <f t="shared" si="12"/>
        <v>0.085</v>
      </c>
      <c r="G31" s="29" t="s">
        <v>14</v>
      </c>
      <c r="H31" s="30">
        <f t="shared" si="13"/>
        <v>0.1</v>
      </c>
      <c r="I31" s="27" t="s">
        <v>16</v>
      </c>
      <c r="J31" s="28">
        <f t="shared" si="14"/>
        <v>43.435</v>
      </c>
      <c r="K31" s="31" t="s">
        <v>14</v>
      </c>
      <c r="L31" s="31">
        <f t="shared" si="15"/>
        <v>56.8</v>
      </c>
      <c r="M31" s="27" t="s">
        <v>17</v>
      </c>
      <c r="N31" s="6">
        <v>0.506</v>
      </c>
      <c r="O31" s="5" t="s">
        <v>14</v>
      </c>
      <c r="P31" s="42">
        <v>0.553</v>
      </c>
      <c r="Q31" s="35">
        <f t="shared" si="16"/>
        <v>0.391</v>
      </c>
      <c r="R31" s="36" t="s">
        <v>14</v>
      </c>
      <c r="S31" s="37">
        <f t="shared" si="17"/>
        <v>0.47400000000000003</v>
      </c>
      <c r="T31" s="38">
        <f t="shared" si="18"/>
        <v>0.007</v>
      </c>
      <c r="U31" s="33" t="s">
        <v>14</v>
      </c>
      <c r="V31" s="34">
        <f t="shared" si="19"/>
        <v>0.026000000000000002</v>
      </c>
      <c r="W31" s="38">
        <f t="shared" si="20"/>
        <v>0.008</v>
      </c>
      <c r="X31" s="33" t="s">
        <v>14</v>
      </c>
      <c r="Y31" s="34">
        <f t="shared" si="21"/>
        <v>0.015</v>
      </c>
      <c r="Z31" s="38">
        <f t="shared" si="22"/>
        <v>0.005</v>
      </c>
      <c r="AA31" s="33" t="s">
        <v>14</v>
      </c>
      <c r="AB31" s="34">
        <f t="shared" si="23"/>
        <v>0.015</v>
      </c>
    </row>
    <row r="32" spans="1:28" ht="8.25" customHeight="1">
      <c r="A32" s="41" t="s">
        <v>44</v>
      </c>
      <c r="B32" s="15">
        <v>135</v>
      </c>
      <c r="C32" s="3" t="s">
        <v>14</v>
      </c>
      <c r="D32" s="2">
        <v>147</v>
      </c>
      <c r="E32" s="27" t="s">
        <v>15</v>
      </c>
      <c r="F32" s="28">
        <f t="shared" si="12"/>
        <v>0.135</v>
      </c>
      <c r="G32" s="29" t="s">
        <v>14</v>
      </c>
      <c r="H32" s="30">
        <f t="shared" si="13"/>
        <v>0.147</v>
      </c>
      <c r="I32" s="27" t="s">
        <v>16</v>
      </c>
      <c r="J32" s="28">
        <f t="shared" si="14"/>
        <v>73.305</v>
      </c>
      <c r="K32" s="31" t="s">
        <v>14</v>
      </c>
      <c r="L32" s="31">
        <f t="shared" si="15"/>
        <v>87.318</v>
      </c>
      <c r="M32" s="27" t="s">
        <v>17</v>
      </c>
      <c r="N32" s="6">
        <v>0.538</v>
      </c>
      <c r="O32" s="5" t="s">
        <v>14</v>
      </c>
      <c r="P32" s="42">
        <v>0.579</v>
      </c>
      <c r="Q32" s="35">
        <f t="shared" si="16"/>
        <v>0.365</v>
      </c>
      <c r="R32" s="36" t="s">
        <v>14</v>
      </c>
      <c r="S32" s="37">
        <f t="shared" si="17"/>
        <v>0.442</v>
      </c>
      <c r="T32" s="38">
        <f aca="true" t="shared" si="24" ref="T32:T35">T47</f>
        <v>0.007</v>
      </c>
      <c r="U32" s="33" t="s">
        <v>14</v>
      </c>
      <c r="V32" s="34">
        <f aca="true" t="shared" si="25" ref="V32:V35">V47</f>
        <v>0.026000000000000002</v>
      </c>
      <c r="W32" s="38">
        <f aca="true" t="shared" si="26" ref="W32:W35">W47</f>
        <v>0.008</v>
      </c>
      <c r="X32" s="33" t="s">
        <v>14</v>
      </c>
      <c r="Y32" s="34">
        <f aca="true" t="shared" si="27" ref="Y32:Y35">Y47</f>
        <v>0.015</v>
      </c>
      <c r="Z32" s="38">
        <f aca="true" t="shared" si="28" ref="Z32:Z35">Z47</f>
        <v>0.005</v>
      </c>
      <c r="AA32" s="33" t="s">
        <v>14</v>
      </c>
      <c r="AB32" s="34">
        <f aca="true" t="shared" si="29" ref="AB32:AB35">AB47</f>
        <v>0.015</v>
      </c>
    </row>
    <row r="33" spans="1:29" s="40" customFormat="1" ht="8.25" customHeight="1">
      <c r="A33" s="23" t="s">
        <v>45</v>
      </c>
      <c r="B33" s="24">
        <v>380</v>
      </c>
      <c r="C33" s="25" t="s">
        <v>14</v>
      </c>
      <c r="D33" s="26">
        <v>490</v>
      </c>
      <c r="E33" s="27" t="s">
        <v>15</v>
      </c>
      <c r="F33" s="28">
        <f t="shared" si="12"/>
        <v>0.38</v>
      </c>
      <c r="G33" s="29" t="s">
        <v>14</v>
      </c>
      <c r="H33" s="30">
        <f t="shared" si="13"/>
        <v>0.49</v>
      </c>
      <c r="I33" s="27" t="s">
        <v>16</v>
      </c>
      <c r="J33" s="28">
        <f t="shared" si="14"/>
        <v>218.5</v>
      </c>
      <c r="K33" s="31" t="s">
        <v>14</v>
      </c>
      <c r="L33" s="31">
        <f t="shared" si="15"/>
        <v>311.15</v>
      </c>
      <c r="M33" s="27" t="s">
        <v>17</v>
      </c>
      <c r="N33" s="32">
        <v>0.5700000000000001</v>
      </c>
      <c r="O33" s="33" t="s">
        <v>14</v>
      </c>
      <c r="P33" s="34">
        <v>0.62</v>
      </c>
      <c r="Q33" s="35">
        <f t="shared" si="16"/>
        <v>0.324</v>
      </c>
      <c r="R33" s="36" t="s">
        <v>14</v>
      </c>
      <c r="S33" s="37">
        <f t="shared" si="17"/>
        <v>0.41000000000000003</v>
      </c>
      <c r="T33" s="38">
        <f t="shared" si="24"/>
        <v>0.007</v>
      </c>
      <c r="U33" s="33" t="s">
        <v>14</v>
      </c>
      <c r="V33" s="34">
        <f t="shared" si="25"/>
        <v>0.026000000000000002</v>
      </c>
      <c r="W33" s="38">
        <f t="shared" si="26"/>
        <v>0.008</v>
      </c>
      <c r="X33" s="33" t="s">
        <v>14</v>
      </c>
      <c r="Y33" s="34">
        <f t="shared" si="27"/>
        <v>0.015</v>
      </c>
      <c r="Z33" s="38">
        <f t="shared" si="28"/>
        <v>0.005</v>
      </c>
      <c r="AA33" s="33" t="s">
        <v>14</v>
      </c>
      <c r="AB33" s="34">
        <f t="shared" si="29"/>
        <v>0.015</v>
      </c>
      <c r="AC33" s="39"/>
    </row>
    <row r="34" spans="1:28" ht="8.25" customHeight="1">
      <c r="A34" s="41" t="s">
        <v>46</v>
      </c>
      <c r="B34" s="15">
        <v>178.3</v>
      </c>
      <c r="C34" s="3" t="s">
        <v>14</v>
      </c>
      <c r="D34" s="2">
        <v>192.6</v>
      </c>
      <c r="E34" s="27" t="s">
        <v>15</v>
      </c>
      <c r="F34" s="28">
        <f t="shared" si="12"/>
        <v>0.17830000000000001</v>
      </c>
      <c r="G34" s="29" t="s">
        <v>14</v>
      </c>
      <c r="H34" s="30">
        <f t="shared" si="13"/>
        <v>0.19260000000000002</v>
      </c>
      <c r="I34" s="27" t="s">
        <v>16</v>
      </c>
      <c r="J34" s="28">
        <f t="shared" si="14"/>
        <v>93.7858</v>
      </c>
      <c r="K34" s="31" t="s">
        <v>14</v>
      </c>
      <c r="L34" s="31">
        <f t="shared" si="15"/>
        <v>111.5154</v>
      </c>
      <c r="M34" s="27" t="s">
        <v>17</v>
      </c>
      <c r="N34" s="6">
        <v>0.521</v>
      </c>
      <c r="O34" s="5" t="s">
        <v>14</v>
      </c>
      <c r="P34" s="42">
        <v>0.5640000000000001</v>
      </c>
      <c r="Q34" s="35">
        <f t="shared" si="16"/>
        <v>0.38</v>
      </c>
      <c r="R34" s="36" t="s">
        <v>14</v>
      </c>
      <c r="S34" s="37">
        <f t="shared" si="17"/>
        <v>0.459</v>
      </c>
      <c r="T34" s="38">
        <f t="shared" si="24"/>
        <v>0.007</v>
      </c>
      <c r="U34" s="33" t="s">
        <v>14</v>
      </c>
      <c r="V34" s="34">
        <f t="shared" si="25"/>
        <v>0.026000000000000002</v>
      </c>
      <c r="W34" s="38">
        <f t="shared" si="26"/>
        <v>0.008</v>
      </c>
      <c r="X34" s="33" t="s">
        <v>14</v>
      </c>
      <c r="Y34" s="34">
        <f t="shared" si="27"/>
        <v>0.015</v>
      </c>
      <c r="Z34" s="38">
        <f t="shared" si="28"/>
        <v>0.005</v>
      </c>
      <c r="AA34" s="33" t="s">
        <v>14</v>
      </c>
      <c r="AB34" s="34">
        <f t="shared" si="29"/>
        <v>0.015</v>
      </c>
    </row>
    <row r="35" spans="1:28" ht="8.25" customHeight="1">
      <c r="A35" s="41" t="s">
        <v>47</v>
      </c>
      <c r="B35" s="15">
        <v>157.4</v>
      </c>
      <c r="C35" s="5" t="s">
        <v>14</v>
      </c>
      <c r="D35" s="2">
        <v>161.3</v>
      </c>
      <c r="E35" s="27" t="s">
        <v>15</v>
      </c>
      <c r="F35" s="28">
        <f t="shared" si="12"/>
        <v>0.1574</v>
      </c>
      <c r="G35" s="29" t="s">
        <v>14</v>
      </c>
      <c r="H35" s="30">
        <f t="shared" si="13"/>
        <v>0.1613</v>
      </c>
      <c r="I35" s="27" t="s">
        <v>16</v>
      </c>
      <c r="J35" s="28">
        <f t="shared" si="14"/>
        <v>84.3664</v>
      </c>
      <c r="K35" s="31" t="s">
        <v>14</v>
      </c>
      <c r="L35" s="31">
        <f t="shared" si="15"/>
        <v>92.2636</v>
      </c>
      <c r="M35" s="27" t="s">
        <v>17</v>
      </c>
      <c r="N35" s="6">
        <v>0.531</v>
      </c>
      <c r="O35" s="6" t="s">
        <v>14</v>
      </c>
      <c r="P35" s="42">
        <v>0.557</v>
      </c>
      <c r="Q35" s="35">
        <f t="shared" si="16"/>
        <v>0.387</v>
      </c>
      <c r="R35" s="36" t="s">
        <v>14</v>
      </c>
      <c r="S35" s="37">
        <f t="shared" si="17"/>
        <v>0.449</v>
      </c>
      <c r="T35" s="38">
        <f t="shared" si="24"/>
        <v>0.007</v>
      </c>
      <c r="U35" s="33" t="s">
        <v>14</v>
      </c>
      <c r="V35" s="34">
        <f t="shared" si="25"/>
        <v>0.026000000000000002</v>
      </c>
      <c r="W35" s="38">
        <f t="shared" si="26"/>
        <v>0.008</v>
      </c>
      <c r="X35" s="33" t="s">
        <v>14</v>
      </c>
      <c r="Y35" s="34">
        <f t="shared" si="27"/>
        <v>0.015</v>
      </c>
      <c r="Z35" s="38">
        <f t="shared" si="28"/>
        <v>0.005</v>
      </c>
      <c r="AA35" s="33" t="s">
        <v>14</v>
      </c>
      <c r="AB35" s="34">
        <f t="shared" si="29"/>
        <v>0.015</v>
      </c>
    </row>
    <row r="36" spans="1:28" ht="8.25" customHeight="1">
      <c r="A36" s="41" t="s">
        <v>48</v>
      </c>
      <c r="B36" s="15">
        <v>138.2</v>
      </c>
      <c r="C36" s="3" t="s">
        <v>14</v>
      </c>
      <c r="D36" s="2">
        <v>142.8</v>
      </c>
      <c r="E36" s="27" t="s">
        <v>15</v>
      </c>
      <c r="F36" s="28">
        <f t="shared" si="12"/>
        <v>0.13820000000000002</v>
      </c>
      <c r="G36" s="29" t="s">
        <v>14</v>
      </c>
      <c r="H36" s="30">
        <f t="shared" si="13"/>
        <v>0.1428</v>
      </c>
      <c r="I36" s="27" t="s">
        <v>16</v>
      </c>
      <c r="J36" s="28" t="e">
        <f t="shared" si="14"/>
        <v>#REF!</v>
      </c>
      <c r="K36" s="31" t="s">
        <v>14</v>
      </c>
      <c r="L36" s="31" t="e">
        <f t="shared" si="15"/>
        <v>#REF!</v>
      </c>
      <c r="M36" s="27" t="s">
        <v>17</v>
      </c>
      <c r="N36" s="6">
        <v>0.527</v>
      </c>
      <c r="O36" s="5" t="s">
        <v>14</v>
      </c>
      <c r="P36" s="42">
        <v>0.5730000000000001</v>
      </c>
      <c r="Q36" s="35" t="e">
        <f t="shared" si="16"/>
        <v>#REF!</v>
      </c>
      <c r="R36" s="36" t="s">
        <v>14</v>
      </c>
      <c r="S36" s="37" t="e">
        <f t="shared" si="17"/>
        <v>#REF!</v>
      </c>
      <c r="T36" s="38" t="e">
        <f>#REF!</f>
        <v>#REF!</v>
      </c>
      <c r="U36" s="33" t="s">
        <v>14</v>
      </c>
      <c r="V36" s="34" t="e">
        <f>#REF!</f>
        <v>#REF!</v>
      </c>
      <c r="W36" s="38" t="e">
        <f>#REF!</f>
        <v>#REF!</v>
      </c>
      <c r="X36" s="33" t="s">
        <v>14</v>
      </c>
      <c r="Y36" s="34" t="e">
        <f>#REF!</f>
        <v>#REF!</v>
      </c>
      <c r="Z36" s="38" t="e">
        <f>#REF!</f>
        <v>#REF!</v>
      </c>
      <c r="AA36" s="33" t="s">
        <v>14</v>
      </c>
      <c r="AB36" s="34" t="e">
        <f>#REF!</f>
        <v>#REF!</v>
      </c>
    </row>
    <row r="37" spans="1:28" ht="8.25" customHeight="1">
      <c r="A37" s="41" t="s">
        <v>49</v>
      </c>
      <c r="B37" s="15">
        <v>125.8</v>
      </c>
      <c r="C37" s="5" t="s">
        <v>14</v>
      </c>
      <c r="D37" s="2">
        <v>141.9</v>
      </c>
      <c r="E37" s="27" t="s">
        <v>15</v>
      </c>
      <c r="F37" s="28">
        <f t="shared" si="12"/>
        <v>0.1258</v>
      </c>
      <c r="G37" s="29" t="s">
        <v>14</v>
      </c>
      <c r="H37" s="30">
        <f t="shared" si="13"/>
        <v>0.1419</v>
      </c>
      <c r="I37" s="27" t="s">
        <v>16</v>
      </c>
      <c r="J37" s="28">
        <f t="shared" si="14"/>
        <v>67.5546</v>
      </c>
      <c r="K37" s="31" t="s">
        <v>14</v>
      </c>
      <c r="L37" s="31">
        <f t="shared" si="15"/>
        <v>82.5858</v>
      </c>
      <c r="M37" s="27" t="s">
        <v>17</v>
      </c>
      <c r="N37" s="6">
        <v>0.532</v>
      </c>
      <c r="O37" s="6" t="s">
        <v>14</v>
      </c>
      <c r="P37" s="42">
        <v>0.5670000000000001</v>
      </c>
      <c r="Q37" s="35">
        <f t="shared" si="16"/>
        <v>0.377</v>
      </c>
      <c r="R37" s="36" t="s">
        <v>14</v>
      </c>
      <c r="S37" s="37">
        <f t="shared" si="17"/>
        <v>0.448</v>
      </c>
      <c r="T37" s="38">
        <f>T53</f>
        <v>0.007</v>
      </c>
      <c r="U37" s="33" t="s">
        <v>14</v>
      </c>
      <c r="V37" s="34">
        <f>V53</f>
        <v>0.026000000000000002</v>
      </c>
      <c r="W37" s="38">
        <f>W53</f>
        <v>0.008</v>
      </c>
      <c r="X37" s="33" t="s">
        <v>14</v>
      </c>
      <c r="Y37" s="34">
        <f>Y53</f>
        <v>0.015</v>
      </c>
      <c r="Z37" s="38">
        <f>Z53</f>
        <v>0.005</v>
      </c>
      <c r="AA37" s="33" t="s">
        <v>14</v>
      </c>
      <c r="AB37" s="34">
        <f>AB53</f>
        <v>0.015</v>
      </c>
    </row>
    <row r="38" spans="1:28" ht="8.25" customHeight="1">
      <c r="A38" s="41" t="s">
        <v>50</v>
      </c>
      <c r="B38" s="15">
        <v>401.5</v>
      </c>
      <c r="C38" s="3" t="s">
        <v>14</v>
      </c>
      <c r="D38" s="2">
        <v>470.3</v>
      </c>
      <c r="E38" s="27" t="s">
        <v>15</v>
      </c>
      <c r="F38" s="28">
        <f t="shared" si="12"/>
        <v>0.4015</v>
      </c>
      <c r="G38" s="29" t="s">
        <v>14</v>
      </c>
      <c r="H38" s="30">
        <f t="shared" si="13"/>
        <v>0.4703</v>
      </c>
      <c r="I38" s="27" t="s">
        <v>16</v>
      </c>
      <c r="J38" s="28">
        <f t="shared" si="14"/>
        <v>209.1815</v>
      </c>
      <c r="K38" s="31" t="s">
        <v>14</v>
      </c>
      <c r="L38" s="31">
        <f t="shared" si="15"/>
        <v>261.9571</v>
      </c>
      <c r="M38" s="27" t="s">
        <v>17</v>
      </c>
      <c r="N38" s="6">
        <v>0.516</v>
      </c>
      <c r="O38" s="5" t="s">
        <v>14</v>
      </c>
      <c r="P38" s="42">
        <v>0.542</v>
      </c>
      <c r="Q38" s="35">
        <f t="shared" si="16"/>
        <v>0.402</v>
      </c>
      <c r="R38" s="36" t="s">
        <v>14</v>
      </c>
      <c r="S38" s="37">
        <f t="shared" si="17"/>
        <v>0.464</v>
      </c>
      <c r="T38" s="38">
        <f aca="true" t="shared" si="30" ref="T38:T39">T56</f>
        <v>0.007</v>
      </c>
      <c r="U38" s="33" t="s">
        <v>14</v>
      </c>
      <c r="V38" s="34">
        <f aca="true" t="shared" si="31" ref="V38:V39">V56</f>
        <v>0.026000000000000002</v>
      </c>
      <c r="W38" s="38">
        <f aca="true" t="shared" si="32" ref="W38:W39">W56</f>
        <v>0.008</v>
      </c>
      <c r="X38" s="33" t="s">
        <v>14</v>
      </c>
      <c r="Y38" s="34">
        <f aca="true" t="shared" si="33" ref="Y38:Y39">Y56</f>
        <v>0.015</v>
      </c>
      <c r="Z38" s="38">
        <f aca="true" t="shared" si="34" ref="Z38:Z39">Z56</f>
        <v>0.005</v>
      </c>
      <c r="AA38" s="33" t="s">
        <v>14</v>
      </c>
      <c r="AB38" s="34">
        <f aca="true" t="shared" si="35" ref="AB38:AB39">AB56</f>
        <v>0.015</v>
      </c>
    </row>
    <row r="39" spans="1:29" s="40" customFormat="1" ht="8.25" customHeight="1">
      <c r="A39" s="23" t="s">
        <v>51</v>
      </c>
      <c r="B39" s="24">
        <v>202</v>
      </c>
      <c r="C39" s="25"/>
      <c r="D39" s="26">
        <v>450</v>
      </c>
      <c r="E39" s="27" t="s">
        <v>15</v>
      </c>
      <c r="F39" s="28">
        <f t="shared" si="12"/>
        <v>0.202</v>
      </c>
      <c r="G39" s="29" t="s">
        <v>14</v>
      </c>
      <c r="H39" s="30">
        <f t="shared" si="13"/>
        <v>0.45</v>
      </c>
      <c r="I39" s="27" t="s">
        <v>16</v>
      </c>
      <c r="J39" s="28">
        <f t="shared" si="14"/>
        <v>95.95</v>
      </c>
      <c r="K39" s="31" t="s">
        <v>14</v>
      </c>
      <c r="L39" s="31">
        <f t="shared" si="15"/>
        <v>245.25</v>
      </c>
      <c r="M39" s="27" t="s">
        <v>17</v>
      </c>
      <c r="N39" s="32">
        <v>0.47</v>
      </c>
      <c r="O39" s="33"/>
      <c r="P39" s="34">
        <v>0.53</v>
      </c>
      <c r="Q39" s="35">
        <f t="shared" si="16"/>
        <v>0.41400000000000003</v>
      </c>
      <c r="R39" s="36" t="s">
        <v>14</v>
      </c>
      <c r="S39" s="37">
        <f t="shared" si="17"/>
        <v>0.51</v>
      </c>
      <c r="T39" s="38">
        <f t="shared" si="30"/>
        <v>0.007</v>
      </c>
      <c r="U39" s="33" t="s">
        <v>14</v>
      </c>
      <c r="V39" s="34">
        <f t="shared" si="31"/>
        <v>0.026000000000000002</v>
      </c>
      <c r="W39" s="38">
        <f t="shared" si="32"/>
        <v>0.008</v>
      </c>
      <c r="X39" s="33" t="s">
        <v>14</v>
      </c>
      <c r="Y39" s="34">
        <f t="shared" si="33"/>
        <v>0.015</v>
      </c>
      <c r="Z39" s="38">
        <f t="shared" si="34"/>
        <v>0.005</v>
      </c>
      <c r="AA39" s="33" t="s">
        <v>14</v>
      </c>
      <c r="AB39" s="34">
        <f t="shared" si="35"/>
        <v>0.015</v>
      </c>
      <c r="AC39" s="39"/>
    </row>
    <row r="40" spans="1:29" s="40" customFormat="1" ht="8.25" customHeight="1">
      <c r="A40" s="23" t="s">
        <v>52</v>
      </c>
      <c r="B40" s="24">
        <v>177.2</v>
      </c>
      <c r="C40" s="25"/>
      <c r="D40" s="26">
        <v>430</v>
      </c>
      <c r="E40" s="27" t="s">
        <v>15</v>
      </c>
      <c r="F40" s="28">
        <f t="shared" si="12"/>
        <v>0.1772</v>
      </c>
      <c r="G40" s="29" t="s">
        <v>14</v>
      </c>
      <c r="H40" s="30">
        <f t="shared" si="13"/>
        <v>0.43</v>
      </c>
      <c r="I40" s="27" t="s">
        <v>16</v>
      </c>
      <c r="J40" s="28">
        <f t="shared" si="14"/>
        <v>84.3472</v>
      </c>
      <c r="K40" s="31" t="s">
        <v>14</v>
      </c>
      <c r="L40" s="31">
        <f t="shared" si="15"/>
        <v>270.9</v>
      </c>
      <c r="M40" s="27" t="s">
        <v>17</v>
      </c>
      <c r="N40" s="32">
        <v>0.47100000000000003</v>
      </c>
      <c r="O40" s="33" t="s">
        <v>14</v>
      </c>
      <c r="P40" s="34">
        <v>0.615</v>
      </c>
      <c r="Q40" s="35">
        <f t="shared" si="16"/>
        <v>0.329</v>
      </c>
      <c r="R40" s="36" t="s">
        <v>14</v>
      </c>
      <c r="S40" s="37">
        <f t="shared" si="17"/>
        <v>0.509</v>
      </c>
      <c r="T40" s="38">
        <f aca="true" t="shared" si="36" ref="T40:T43">T57</f>
        <v>0.007</v>
      </c>
      <c r="U40" s="33" t="s">
        <v>14</v>
      </c>
      <c r="V40" s="34">
        <f aca="true" t="shared" si="37" ref="V40:V43">V57</f>
        <v>0.026000000000000002</v>
      </c>
      <c r="W40" s="38">
        <f aca="true" t="shared" si="38" ref="W40:W43">W57</f>
        <v>0.008</v>
      </c>
      <c r="X40" s="33" t="s">
        <v>14</v>
      </c>
      <c r="Y40" s="34">
        <f aca="true" t="shared" si="39" ref="Y40:Y43">Y57</f>
        <v>0.015</v>
      </c>
      <c r="Z40" s="38">
        <f aca="true" t="shared" si="40" ref="Z40:Z43">Z57</f>
        <v>0.005</v>
      </c>
      <c r="AA40" s="33" t="s">
        <v>14</v>
      </c>
      <c r="AB40" s="34">
        <f aca="true" t="shared" si="41" ref="AB40:AB43">AB57</f>
        <v>0.015</v>
      </c>
      <c r="AC40" s="39"/>
    </row>
    <row r="41" spans="1:28" ht="8.25" customHeight="1">
      <c r="A41" s="41" t="s">
        <v>53</v>
      </c>
      <c r="B41" s="15">
        <v>198.9</v>
      </c>
      <c r="C41" s="5" t="s">
        <v>14</v>
      </c>
      <c r="D41" s="2">
        <v>202.7</v>
      </c>
      <c r="E41" s="27" t="s">
        <v>15</v>
      </c>
      <c r="F41" s="28">
        <f t="shared" si="12"/>
        <v>0.19890000000000002</v>
      </c>
      <c r="G41" s="29" t="s">
        <v>14</v>
      </c>
      <c r="H41" s="30">
        <f t="shared" si="13"/>
        <v>0.20270000000000002</v>
      </c>
      <c r="I41" s="27" t="s">
        <v>16</v>
      </c>
      <c r="J41" s="28">
        <f t="shared" si="14"/>
        <v>102.2346</v>
      </c>
      <c r="K41" s="31" t="s">
        <v>14</v>
      </c>
      <c r="L41" s="31">
        <f t="shared" si="15"/>
        <v>113.9174</v>
      </c>
      <c r="M41" s="27" t="s">
        <v>17</v>
      </c>
      <c r="N41" s="6">
        <v>0.509</v>
      </c>
      <c r="O41" s="6" t="s">
        <v>14</v>
      </c>
      <c r="P41" s="42">
        <v>0.547</v>
      </c>
      <c r="Q41" s="35">
        <f t="shared" si="16"/>
        <v>0.397</v>
      </c>
      <c r="R41" s="36" t="s">
        <v>14</v>
      </c>
      <c r="S41" s="37">
        <f t="shared" si="17"/>
        <v>0.47100000000000003</v>
      </c>
      <c r="T41" s="38">
        <f t="shared" si="36"/>
        <v>0.007</v>
      </c>
      <c r="U41" s="33" t="s">
        <v>14</v>
      </c>
      <c r="V41" s="34">
        <f t="shared" si="37"/>
        <v>0.026000000000000002</v>
      </c>
      <c r="W41" s="38">
        <f t="shared" si="38"/>
        <v>0.008</v>
      </c>
      <c r="X41" s="33" t="s">
        <v>14</v>
      </c>
      <c r="Y41" s="34">
        <f t="shared" si="39"/>
        <v>0.015</v>
      </c>
      <c r="Z41" s="38">
        <f t="shared" si="40"/>
        <v>0.005</v>
      </c>
      <c r="AA41" s="33" t="s">
        <v>14</v>
      </c>
      <c r="AB41" s="34">
        <f t="shared" si="41"/>
        <v>0.015</v>
      </c>
    </row>
    <row r="42" spans="1:29" s="40" customFormat="1" ht="8.25" customHeight="1">
      <c r="A42" s="23" t="s">
        <v>54</v>
      </c>
      <c r="B42" s="24">
        <v>380</v>
      </c>
      <c r="C42" s="25" t="s">
        <v>14</v>
      </c>
      <c r="D42" s="26">
        <v>460</v>
      </c>
      <c r="E42" s="27" t="s">
        <v>15</v>
      </c>
      <c r="F42" s="28">
        <f t="shared" si="12"/>
        <v>0.38</v>
      </c>
      <c r="G42" s="29" t="s">
        <v>14</v>
      </c>
      <c r="H42" s="30">
        <f t="shared" si="13"/>
        <v>0.46</v>
      </c>
      <c r="I42" s="27" t="s">
        <v>16</v>
      </c>
      <c r="J42" s="28">
        <f t="shared" si="14"/>
        <v>188.1</v>
      </c>
      <c r="K42" s="31" t="s">
        <v>14</v>
      </c>
      <c r="L42" s="31">
        <f t="shared" si="15"/>
        <v>278.3</v>
      </c>
      <c r="M42" s="27" t="s">
        <v>17</v>
      </c>
      <c r="N42" s="32">
        <v>0.49</v>
      </c>
      <c r="O42" s="33" t="s">
        <v>14</v>
      </c>
      <c r="P42" s="34">
        <v>0.59</v>
      </c>
      <c r="Q42" s="35">
        <f t="shared" si="16"/>
        <v>0.354</v>
      </c>
      <c r="R42" s="36" t="s">
        <v>14</v>
      </c>
      <c r="S42" s="37">
        <f t="shared" si="17"/>
        <v>0.49</v>
      </c>
      <c r="T42" s="38">
        <f t="shared" si="36"/>
        <v>0.007</v>
      </c>
      <c r="U42" s="33" t="s">
        <v>14</v>
      </c>
      <c r="V42" s="34">
        <f t="shared" si="37"/>
        <v>0.026000000000000002</v>
      </c>
      <c r="W42" s="38">
        <f t="shared" si="38"/>
        <v>0.008</v>
      </c>
      <c r="X42" s="33" t="s">
        <v>14</v>
      </c>
      <c r="Y42" s="34">
        <f t="shared" si="39"/>
        <v>0.015</v>
      </c>
      <c r="Z42" s="38">
        <f t="shared" si="40"/>
        <v>0.005</v>
      </c>
      <c r="AA42" s="33" t="s">
        <v>14</v>
      </c>
      <c r="AB42" s="34">
        <f t="shared" si="41"/>
        <v>0.015</v>
      </c>
      <c r="AC42" s="39"/>
    </row>
    <row r="43" spans="1:28" ht="8.25" customHeight="1">
      <c r="A43" s="41" t="s">
        <v>55</v>
      </c>
      <c r="B43" s="15">
        <v>468.7</v>
      </c>
      <c r="C43" s="5" t="s">
        <v>14</v>
      </c>
      <c r="D43" s="2">
        <v>591.2</v>
      </c>
      <c r="E43" s="27" t="s">
        <v>15</v>
      </c>
      <c r="F43" s="28">
        <f t="shared" si="12"/>
        <v>0.4687</v>
      </c>
      <c r="G43" s="29" t="s">
        <v>14</v>
      </c>
      <c r="H43" s="30">
        <f t="shared" si="13"/>
        <v>0.5912000000000001</v>
      </c>
      <c r="I43" s="27" t="s">
        <v>16</v>
      </c>
      <c r="J43" s="28">
        <f t="shared" si="14"/>
        <v>244.6614</v>
      </c>
      <c r="K43" s="31" t="s">
        <v>14</v>
      </c>
      <c r="L43" s="31">
        <f t="shared" si="15"/>
        <v>335.8016</v>
      </c>
      <c r="M43" s="27" t="s">
        <v>17</v>
      </c>
      <c r="N43" s="6">
        <v>0.517</v>
      </c>
      <c r="O43" s="6" t="s">
        <v>14</v>
      </c>
      <c r="P43" s="42">
        <v>0.553</v>
      </c>
      <c r="Q43" s="35">
        <f t="shared" si="16"/>
        <v>0.391</v>
      </c>
      <c r="R43" s="36" t="s">
        <v>14</v>
      </c>
      <c r="S43" s="37">
        <f t="shared" si="17"/>
        <v>0.463</v>
      </c>
      <c r="T43" s="38">
        <f t="shared" si="36"/>
        <v>0.007</v>
      </c>
      <c r="U43" s="33" t="s">
        <v>14</v>
      </c>
      <c r="V43" s="34">
        <f t="shared" si="37"/>
        <v>0.026000000000000002</v>
      </c>
      <c r="W43" s="38">
        <f t="shared" si="38"/>
        <v>0.008</v>
      </c>
      <c r="X43" s="33" t="s">
        <v>14</v>
      </c>
      <c r="Y43" s="34">
        <f t="shared" si="39"/>
        <v>0.015</v>
      </c>
      <c r="Z43" s="38">
        <f t="shared" si="40"/>
        <v>0.005</v>
      </c>
      <c r="AA43" s="33" t="s">
        <v>14</v>
      </c>
      <c r="AB43" s="34">
        <f t="shared" si="41"/>
        <v>0.015</v>
      </c>
    </row>
    <row r="44" spans="1:28" ht="8.25" customHeight="1">
      <c r="A44" s="41" t="s">
        <v>56</v>
      </c>
      <c r="B44" s="15">
        <v>130.1</v>
      </c>
      <c r="C44" s="3" t="s">
        <v>14</v>
      </c>
      <c r="D44" s="2">
        <v>155.2</v>
      </c>
      <c r="E44" s="27" t="s">
        <v>15</v>
      </c>
      <c r="F44" s="28">
        <f t="shared" si="12"/>
        <v>0.1301</v>
      </c>
      <c r="G44" s="29" t="s">
        <v>14</v>
      </c>
      <c r="H44" s="30">
        <f t="shared" si="13"/>
        <v>0.1552</v>
      </c>
      <c r="I44" s="27" t="s">
        <v>16</v>
      </c>
      <c r="J44" s="28">
        <f t="shared" si="14"/>
        <v>67.3918</v>
      </c>
      <c r="K44" s="31" t="s">
        <v>14</v>
      </c>
      <c r="L44" s="31">
        <f t="shared" si="15"/>
        <v>88.6192</v>
      </c>
      <c r="M44" s="27" t="s">
        <v>17</v>
      </c>
      <c r="N44" s="6">
        <v>0.513</v>
      </c>
      <c r="O44" s="5" t="s">
        <v>14</v>
      </c>
      <c r="P44" s="42">
        <v>0.556</v>
      </c>
      <c r="Q44" s="35">
        <f t="shared" si="16"/>
        <v>0.388</v>
      </c>
      <c r="R44" s="36" t="s">
        <v>14</v>
      </c>
      <c r="S44" s="37">
        <f t="shared" si="17"/>
        <v>0.467</v>
      </c>
      <c r="T44" s="38">
        <f aca="true" t="shared" si="42" ref="T44:T46">T60</f>
        <v>0.007</v>
      </c>
      <c r="U44" s="33" t="s">
        <v>14</v>
      </c>
      <c r="V44" s="34">
        <f aca="true" t="shared" si="43" ref="V44:V46">V60</f>
        <v>0.026000000000000002</v>
      </c>
      <c r="W44" s="38">
        <f aca="true" t="shared" si="44" ref="W44:W46">W60</f>
        <v>0.008</v>
      </c>
      <c r="X44" s="33" t="s">
        <v>14</v>
      </c>
      <c r="Y44" s="34">
        <f aca="true" t="shared" si="45" ref="Y44:Y46">Y60</f>
        <v>0.015</v>
      </c>
      <c r="Z44" s="38">
        <f aca="true" t="shared" si="46" ref="Z44:Z46">Z60</f>
        <v>0.005</v>
      </c>
      <c r="AA44" s="33" t="s">
        <v>14</v>
      </c>
      <c r="AB44" s="34">
        <f aca="true" t="shared" si="47" ref="AB44:AB46">AB60</f>
        <v>0.015</v>
      </c>
    </row>
    <row r="45" spans="1:28" ht="8.25" customHeight="1">
      <c r="A45" s="41" t="s">
        <v>57</v>
      </c>
      <c r="B45" s="15">
        <v>167.2</v>
      </c>
      <c r="C45" s="5" t="s">
        <v>14</v>
      </c>
      <c r="D45" s="2">
        <v>172.7</v>
      </c>
      <c r="E45" s="27" t="s">
        <v>15</v>
      </c>
      <c r="F45" s="28">
        <f t="shared" si="12"/>
        <v>0.16720000000000002</v>
      </c>
      <c r="G45" s="29" t="s">
        <v>14</v>
      </c>
      <c r="H45" s="30">
        <f t="shared" si="13"/>
        <v>0.17270000000000002</v>
      </c>
      <c r="I45" s="27" t="s">
        <v>16</v>
      </c>
      <c r="J45" s="28">
        <f t="shared" si="14"/>
        <v>86.944</v>
      </c>
      <c r="K45" s="31" t="s">
        <v>14</v>
      </c>
      <c r="L45" s="31">
        <f t="shared" si="15"/>
        <v>99.1298</v>
      </c>
      <c r="M45" s="27" t="s">
        <v>17</v>
      </c>
      <c r="N45" s="6">
        <v>0.515</v>
      </c>
      <c r="O45" s="6" t="s">
        <v>14</v>
      </c>
      <c r="P45" s="42">
        <v>0.559</v>
      </c>
      <c r="Q45" s="35">
        <f t="shared" si="16"/>
        <v>0.385</v>
      </c>
      <c r="R45" s="36" t="s">
        <v>14</v>
      </c>
      <c r="S45" s="37">
        <f t="shared" si="17"/>
        <v>0.465</v>
      </c>
      <c r="T45" s="38">
        <f t="shared" si="42"/>
        <v>0.007</v>
      </c>
      <c r="U45" s="33" t="s">
        <v>14</v>
      </c>
      <c r="V45" s="34">
        <f t="shared" si="43"/>
        <v>0.026000000000000002</v>
      </c>
      <c r="W45" s="38">
        <f t="shared" si="44"/>
        <v>0.008</v>
      </c>
      <c r="X45" s="33" t="s">
        <v>14</v>
      </c>
      <c r="Y45" s="34">
        <f t="shared" si="45"/>
        <v>0.015</v>
      </c>
      <c r="Z45" s="38">
        <f t="shared" si="46"/>
        <v>0.005</v>
      </c>
      <c r="AA45" s="33" t="s">
        <v>14</v>
      </c>
      <c r="AB45" s="34">
        <f t="shared" si="47"/>
        <v>0.015</v>
      </c>
    </row>
    <row r="46" spans="1:28" ht="8.25" customHeight="1">
      <c r="A46" s="41" t="s">
        <v>58</v>
      </c>
      <c r="B46" s="15">
        <v>165</v>
      </c>
      <c r="D46" s="2">
        <v>245</v>
      </c>
      <c r="E46" s="27" t="s">
        <v>15</v>
      </c>
      <c r="F46" s="28">
        <f t="shared" si="12"/>
        <v>0.165</v>
      </c>
      <c r="G46" s="29" t="s">
        <v>14</v>
      </c>
      <c r="H46" s="30">
        <f t="shared" si="13"/>
        <v>0.245</v>
      </c>
      <c r="I46" s="27" t="s">
        <v>16</v>
      </c>
      <c r="J46" s="28">
        <f t="shared" si="14"/>
        <v>88.44</v>
      </c>
      <c r="K46" s="31" t="s">
        <v>14</v>
      </c>
      <c r="L46" s="31">
        <f t="shared" si="15"/>
        <v>170.275</v>
      </c>
      <c r="M46" s="27" t="s">
        <v>17</v>
      </c>
      <c r="N46" s="6">
        <v>0.531</v>
      </c>
      <c r="O46" s="5" t="s">
        <v>14</v>
      </c>
      <c r="P46" s="42">
        <v>0.68</v>
      </c>
      <c r="Q46" s="35">
        <f t="shared" si="16"/>
        <v>0.264</v>
      </c>
      <c r="R46" s="36" t="s">
        <v>14</v>
      </c>
      <c r="S46" s="37">
        <f t="shared" si="17"/>
        <v>0.449</v>
      </c>
      <c r="T46" s="38">
        <f t="shared" si="42"/>
        <v>0.007</v>
      </c>
      <c r="U46" s="33" t="s">
        <v>14</v>
      </c>
      <c r="V46" s="34">
        <f t="shared" si="43"/>
        <v>0.026000000000000002</v>
      </c>
      <c r="W46" s="38">
        <f t="shared" si="44"/>
        <v>0.008</v>
      </c>
      <c r="X46" s="33" t="s">
        <v>14</v>
      </c>
      <c r="Y46" s="34">
        <f t="shared" si="45"/>
        <v>0.015</v>
      </c>
      <c r="Z46" s="38">
        <f t="shared" si="46"/>
        <v>0.005</v>
      </c>
      <c r="AA46" s="33" t="s">
        <v>14</v>
      </c>
      <c r="AB46" s="34">
        <f t="shared" si="47"/>
        <v>0.015</v>
      </c>
    </row>
    <row r="47" spans="1:28" ht="8.25" customHeight="1">
      <c r="A47" s="41" t="s">
        <v>59</v>
      </c>
      <c r="B47" s="15">
        <v>129.2</v>
      </c>
      <c r="C47" s="5" t="s">
        <v>14</v>
      </c>
      <c r="D47" s="2">
        <v>134.9</v>
      </c>
      <c r="E47" s="27" t="s">
        <v>15</v>
      </c>
      <c r="F47" s="28">
        <f t="shared" si="12"/>
        <v>0.1292</v>
      </c>
      <c r="G47" s="29" t="s">
        <v>14</v>
      </c>
      <c r="H47" s="30">
        <f t="shared" si="13"/>
        <v>0.13490000000000002</v>
      </c>
      <c r="I47" s="27" t="s">
        <v>16</v>
      </c>
      <c r="J47" s="28">
        <f t="shared" si="14"/>
        <v>68.6052</v>
      </c>
      <c r="K47" s="31" t="s">
        <v>14</v>
      </c>
      <c r="L47" s="31">
        <f t="shared" si="15"/>
        <v>77.1628</v>
      </c>
      <c r="M47" s="27" t="s">
        <v>17</v>
      </c>
      <c r="N47" s="6">
        <v>0.526</v>
      </c>
      <c r="O47" s="6" t="s">
        <v>14</v>
      </c>
      <c r="P47" s="42">
        <v>0.557</v>
      </c>
      <c r="Q47" s="35">
        <f t="shared" si="16"/>
        <v>0.387</v>
      </c>
      <c r="R47" s="36" t="s">
        <v>14</v>
      </c>
      <c r="S47" s="37">
        <f t="shared" si="17"/>
        <v>0.454</v>
      </c>
      <c r="T47" s="38">
        <v>0.007</v>
      </c>
      <c r="U47" s="33" t="s">
        <v>14</v>
      </c>
      <c r="V47" s="34">
        <v>0.026000000000000002</v>
      </c>
      <c r="W47" s="38">
        <v>0.008</v>
      </c>
      <c r="X47" s="33" t="s">
        <v>14</v>
      </c>
      <c r="Y47" s="34">
        <v>0.015</v>
      </c>
      <c r="Z47" s="38">
        <v>0.005</v>
      </c>
      <c r="AA47" s="33" t="s">
        <v>14</v>
      </c>
      <c r="AB47" s="34">
        <v>0.015</v>
      </c>
    </row>
    <row r="48" spans="1:29" s="40" customFormat="1" ht="8.25" customHeight="1">
      <c r="A48" s="23" t="s">
        <v>60</v>
      </c>
      <c r="B48" s="24">
        <v>185</v>
      </c>
      <c r="C48" s="25" t="s">
        <v>14</v>
      </c>
      <c r="D48" s="26">
        <v>640</v>
      </c>
      <c r="E48" s="27" t="s">
        <v>15</v>
      </c>
      <c r="F48" s="28">
        <f t="shared" si="12"/>
        <v>0.185</v>
      </c>
      <c r="G48" s="29" t="s">
        <v>14</v>
      </c>
      <c r="H48" s="30">
        <f t="shared" si="13"/>
        <v>0.64</v>
      </c>
      <c r="I48" s="27" t="s">
        <v>16</v>
      </c>
      <c r="J48" s="28">
        <f t="shared" si="14"/>
        <v>117.475</v>
      </c>
      <c r="K48" s="31" t="s">
        <v>14</v>
      </c>
      <c r="L48" s="31">
        <f t="shared" si="15"/>
        <v>457.6</v>
      </c>
      <c r="M48" s="27" t="s">
        <v>17</v>
      </c>
      <c r="N48" s="32">
        <v>0.63</v>
      </c>
      <c r="O48" s="33" t="s">
        <v>14</v>
      </c>
      <c r="P48" s="34">
        <v>0.7</v>
      </c>
      <c r="Q48" s="35">
        <f t="shared" si="16"/>
        <v>0.244</v>
      </c>
      <c r="R48" s="36" t="s">
        <v>14</v>
      </c>
      <c r="S48" s="37">
        <f t="shared" si="17"/>
        <v>0.35000000000000003</v>
      </c>
      <c r="T48" s="38">
        <v>0.007</v>
      </c>
      <c r="U48" s="33" t="s">
        <v>14</v>
      </c>
      <c r="V48" s="34">
        <v>0.026000000000000002</v>
      </c>
      <c r="W48" s="38">
        <v>0.008</v>
      </c>
      <c r="X48" s="33" t="s">
        <v>14</v>
      </c>
      <c r="Y48" s="34">
        <v>0.015</v>
      </c>
      <c r="Z48" s="38">
        <v>0.005</v>
      </c>
      <c r="AA48" s="33" t="s">
        <v>14</v>
      </c>
      <c r="AB48" s="34">
        <v>0.015</v>
      </c>
      <c r="AC48" s="39"/>
    </row>
    <row r="49" spans="1:28" ht="8.25" customHeight="1">
      <c r="A49" s="41" t="s">
        <v>61</v>
      </c>
      <c r="B49" s="15">
        <v>158.3</v>
      </c>
      <c r="C49" s="3" t="s">
        <v>14</v>
      </c>
      <c r="D49" s="2">
        <v>173.4</v>
      </c>
      <c r="E49" s="27" t="s">
        <v>15</v>
      </c>
      <c r="F49" s="28">
        <f t="shared" si="12"/>
        <v>0.1583</v>
      </c>
      <c r="G49" s="29" t="s">
        <v>14</v>
      </c>
      <c r="H49" s="30">
        <f t="shared" si="13"/>
        <v>0.1734</v>
      </c>
      <c r="I49" s="27" t="s">
        <v>16</v>
      </c>
      <c r="J49" s="28">
        <f t="shared" si="14"/>
        <v>85.0071</v>
      </c>
      <c r="K49" s="31" t="s">
        <v>14</v>
      </c>
      <c r="L49" s="31">
        <f t="shared" si="15"/>
        <v>98.6646</v>
      </c>
      <c r="M49" s="27" t="s">
        <v>17</v>
      </c>
      <c r="N49" s="6">
        <v>0.532</v>
      </c>
      <c r="O49" s="5" t="s">
        <v>14</v>
      </c>
      <c r="P49" s="42">
        <v>0.554</v>
      </c>
      <c r="Q49" s="35">
        <f t="shared" si="16"/>
        <v>0.39</v>
      </c>
      <c r="R49" s="36" t="s">
        <v>14</v>
      </c>
      <c r="S49" s="37">
        <f t="shared" si="17"/>
        <v>0.448</v>
      </c>
      <c r="T49" s="38">
        <v>0.007</v>
      </c>
      <c r="U49" s="33" t="s">
        <v>14</v>
      </c>
      <c r="V49" s="34">
        <v>0.026000000000000002</v>
      </c>
      <c r="W49" s="38">
        <v>0.008</v>
      </c>
      <c r="X49" s="33" t="s">
        <v>14</v>
      </c>
      <c r="Y49" s="34">
        <v>0.015</v>
      </c>
      <c r="Z49" s="38">
        <v>0.005</v>
      </c>
      <c r="AA49" s="33" t="s">
        <v>14</v>
      </c>
      <c r="AB49" s="34">
        <v>0.015</v>
      </c>
    </row>
    <row r="50" spans="1:28" ht="8.25" customHeight="1">
      <c r="A50" s="41" t="s">
        <v>62</v>
      </c>
      <c r="B50" s="15">
        <v>278.3</v>
      </c>
      <c r="C50" s="5" t="s">
        <v>14</v>
      </c>
      <c r="D50" s="2">
        <v>598.3</v>
      </c>
      <c r="E50" s="27" t="s">
        <v>15</v>
      </c>
      <c r="F50" s="28">
        <f t="shared" si="12"/>
        <v>0.2783</v>
      </c>
      <c r="G50" s="29" t="s">
        <v>14</v>
      </c>
      <c r="H50" s="30">
        <f t="shared" si="13"/>
        <v>0.5983</v>
      </c>
      <c r="I50" s="27" t="s">
        <v>16</v>
      </c>
      <c r="J50" s="28">
        <f t="shared" si="14"/>
        <v>142.2113</v>
      </c>
      <c r="K50" s="31" t="s">
        <v>14</v>
      </c>
      <c r="L50" s="31">
        <f t="shared" si="15"/>
        <v>330.8599</v>
      </c>
      <c r="M50" s="27" t="s">
        <v>17</v>
      </c>
      <c r="N50" s="6">
        <v>0.506</v>
      </c>
      <c r="O50" s="6" t="s">
        <v>14</v>
      </c>
      <c r="P50" s="42">
        <v>0.538</v>
      </c>
      <c r="Q50" s="35">
        <f t="shared" si="16"/>
        <v>0.406</v>
      </c>
      <c r="R50" s="36" t="s">
        <v>14</v>
      </c>
      <c r="S50" s="37">
        <f t="shared" si="17"/>
        <v>0.47400000000000003</v>
      </c>
      <c r="T50" s="38">
        <v>0.007</v>
      </c>
      <c r="U50" s="33" t="s">
        <v>14</v>
      </c>
      <c r="V50" s="34">
        <v>0.026000000000000002</v>
      </c>
      <c r="W50" s="38">
        <v>0.008</v>
      </c>
      <c r="X50" s="33" t="s">
        <v>14</v>
      </c>
      <c r="Y50" s="34">
        <v>0.015</v>
      </c>
      <c r="Z50" s="38">
        <v>0.005</v>
      </c>
      <c r="AA50" s="33" t="s">
        <v>14</v>
      </c>
      <c r="AB50" s="34">
        <v>0.015</v>
      </c>
    </row>
    <row r="51" spans="1:28" ht="8.25" customHeight="1">
      <c r="A51" s="41" t="s">
        <v>63</v>
      </c>
      <c r="B51" s="15">
        <v>179.7</v>
      </c>
      <c r="C51" s="3" t="s">
        <v>14</v>
      </c>
      <c r="D51" s="2">
        <v>196.6</v>
      </c>
      <c r="E51" s="27" t="s">
        <v>15</v>
      </c>
      <c r="F51" s="28">
        <f t="shared" si="12"/>
        <v>0.1797</v>
      </c>
      <c r="G51" s="29" t="s">
        <v>14</v>
      </c>
      <c r="H51" s="30">
        <f t="shared" si="13"/>
        <v>0.1966</v>
      </c>
      <c r="I51" s="27" t="s">
        <v>16</v>
      </c>
      <c r="J51" s="28">
        <f t="shared" si="14"/>
        <v>91.4673</v>
      </c>
      <c r="K51" s="31" t="s">
        <v>14</v>
      </c>
      <c r="L51" s="31">
        <f t="shared" si="15"/>
        <v>110.2926</v>
      </c>
      <c r="M51" s="27" t="s">
        <v>17</v>
      </c>
      <c r="N51" s="6">
        <v>0.504</v>
      </c>
      <c r="O51" s="5" t="s">
        <v>14</v>
      </c>
      <c r="P51" s="42">
        <v>0.546</v>
      </c>
      <c r="Q51" s="35">
        <f t="shared" si="16"/>
        <v>0.398</v>
      </c>
      <c r="R51" s="36" t="s">
        <v>14</v>
      </c>
      <c r="S51" s="37">
        <f t="shared" si="17"/>
        <v>0.47600000000000003</v>
      </c>
      <c r="T51" s="38">
        <v>0.007</v>
      </c>
      <c r="U51" s="33" t="s">
        <v>14</v>
      </c>
      <c r="V51" s="34">
        <v>0.026000000000000002</v>
      </c>
      <c r="W51" s="38">
        <v>0.008</v>
      </c>
      <c r="X51" s="33" t="s">
        <v>14</v>
      </c>
      <c r="Y51" s="34">
        <v>0.015</v>
      </c>
      <c r="Z51" s="38">
        <v>0.005</v>
      </c>
      <c r="AA51" s="33" t="s">
        <v>14</v>
      </c>
      <c r="AB51" s="34">
        <v>0.015</v>
      </c>
    </row>
    <row r="52" spans="1:28" ht="8.25" customHeight="1">
      <c r="A52" s="41" t="s">
        <v>64</v>
      </c>
      <c r="B52" s="15">
        <v>200</v>
      </c>
      <c r="C52" s="3" t="s">
        <v>14</v>
      </c>
      <c r="D52" s="2">
        <v>350</v>
      </c>
      <c r="E52" s="27" t="s">
        <v>15</v>
      </c>
      <c r="F52" s="28">
        <f t="shared" si="12"/>
        <v>0.2</v>
      </c>
      <c r="G52" s="29" t="s">
        <v>14</v>
      </c>
      <c r="H52" s="30">
        <f t="shared" si="13"/>
        <v>0.35000000000000003</v>
      </c>
      <c r="I52" s="27" t="s">
        <v>16</v>
      </c>
      <c r="J52" s="28">
        <f t="shared" si="14"/>
        <v>103</v>
      </c>
      <c r="K52" s="31" t="s">
        <v>14</v>
      </c>
      <c r="L52" s="31">
        <f t="shared" si="15"/>
        <v>218.75</v>
      </c>
      <c r="M52" s="27" t="s">
        <v>17</v>
      </c>
      <c r="N52" s="6">
        <v>0.51</v>
      </c>
      <c r="O52" s="5" t="s">
        <v>14</v>
      </c>
      <c r="P52" s="42">
        <v>0.61</v>
      </c>
      <c r="Q52" s="35">
        <f t="shared" si="16"/>
        <v>0.334</v>
      </c>
      <c r="R52" s="36" t="s">
        <v>14</v>
      </c>
      <c r="S52" s="37">
        <f t="shared" si="17"/>
        <v>0.47000000000000003</v>
      </c>
      <c r="T52" s="38">
        <v>0.007</v>
      </c>
      <c r="U52" s="33" t="s">
        <v>14</v>
      </c>
      <c r="V52" s="34">
        <v>0.026000000000000002</v>
      </c>
      <c r="W52" s="38">
        <v>0.008</v>
      </c>
      <c r="X52" s="33" t="s">
        <v>14</v>
      </c>
      <c r="Y52" s="34">
        <v>0.015</v>
      </c>
      <c r="Z52" s="38">
        <v>0.005</v>
      </c>
      <c r="AA52" s="33" t="s">
        <v>14</v>
      </c>
      <c r="AB52" s="34">
        <v>0.015</v>
      </c>
    </row>
    <row r="53" spans="1:28" ht="8.25" customHeight="1">
      <c r="A53" s="41" t="s">
        <v>65</v>
      </c>
      <c r="B53" s="15">
        <v>375.6</v>
      </c>
      <c r="C53" s="5" t="s">
        <v>14</v>
      </c>
      <c r="D53" s="2">
        <v>597.1</v>
      </c>
      <c r="E53" s="27" t="s">
        <v>15</v>
      </c>
      <c r="F53" s="28">
        <f t="shared" si="12"/>
        <v>0.37560000000000004</v>
      </c>
      <c r="G53" s="29" t="s">
        <v>14</v>
      </c>
      <c r="H53" s="30">
        <f t="shared" si="13"/>
        <v>0.5971000000000001</v>
      </c>
      <c r="I53" s="27" t="s">
        <v>16</v>
      </c>
      <c r="J53" s="28">
        <f t="shared" si="14"/>
        <v>193.8096</v>
      </c>
      <c r="K53" s="31" t="s">
        <v>14</v>
      </c>
      <c r="L53" s="31">
        <f t="shared" si="15"/>
        <v>329.5992</v>
      </c>
      <c r="M53" s="27" t="s">
        <v>17</v>
      </c>
      <c r="N53" s="6">
        <v>0.511</v>
      </c>
      <c r="O53" s="6" t="s">
        <v>14</v>
      </c>
      <c r="P53" s="42">
        <v>0.537</v>
      </c>
      <c r="Q53" s="35">
        <f t="shared" si="16"/>
        <v>0.40700000000000003</v>
      </c>
      <c r="R53" s="36" t="s">
        <v>14</v>
      </c>
      <c r="S53" s="37">
        <f t="shared" si="17"/>
        <v>0.46900000000000003</v>
      </c>
      <c r="T53" s="38">
        <v>0.007</v>
      </c>
      <c r="U53" s="33" t="s">
        <v>14</v>
      </c>
      <c r="V53" s="34">
        <v>0.026000000000000002</v>
      </c>
      <c r="W53" s="38">
        <v>0.008</v>
      </c>
      <c r="X53" s="33" t="s">
        <v>14</v>
      </c>
      <c r="Y53" s="34">
        <v>0.015</v>
      </c>
      <c r="Z53" s="38">
        <v>0.005</v>
      </c>
      <c r="AA53" s="33" t="s">
        <v>14</v>
      </c>
      <c r="AB53" s="34">
        <v>0.015</v>
      </c>
    </row>
    <row r="54" spans="1:28" ht="8.25" customHeight="1">
      <c r="A54" s="41" t="s">
        <v>66</v>
      </c>
      <c r="B54" s="15">
        <v>173.9</v>
      </c>
      <c r="C54" s="3" t="s">
        <v>14</v>
      </c>
      <c r="D54" s="2">
        <v>187.9</v>
      </c>
      <c r="E54" s="27" t="s">
        <v>15</v>
      </c>
      <c r="F54" s="28">
        <f t="shared" si="12"/>
        <v>0.1739</v>
      </c>
      <c r="G54" s="29" t="s">
        <v>14</v>
      </c>
      <c r="H54" s="30">
        <f t="shared" si="13"/>
        <v>0.1879</v>
      </c>
      <c r="I54" s="27" t="s">
        <v>16</v>
      </c>
      <c r="J54" s="28">
        <f t="shared" si="14"/>
        <v>89.3846</v>
      </c>
      <c r="K54" s="31" t="s">
        <v>14</v>
      </c>
      <c r="L54" s="31">
        <f t="shared" si="15"/>
        <v>103.7208</v>
      </c>
      <c r="M54" s="27" t="s">
        <v>17</v>
      </c>
      <c r="N54" s="6">
        <v>0.509</v>
      </c>
      <c r="O54" s="5" t="s">
        <v>14</v>
      </c>
      <c r="P54" s="42">
        <v>0.537</v>
      </c>
      <c r="Q54" s="35">
        <f t="shared" si="16"/>
        <v>0.40700000000000003</v>
      </c>
      <c r="R54" s="36" t="s">
        <v>14</v>
      </c>
      <c r="S54" s="37">
        <f t="shared" si="17"/>
        <v>0.47100000000000003</v>
      </c>
      <c r="T54" s="38">
        <v>0.007</v>
      </c>
      <c r="U54" s="33" t="s">
        <v>14</v>
      </c>
      <c r="V54" s="34">
        <v>0.026000000000000002</v>
      </c>
      <c r="W54" s="38">
        <v>0.008</v>
      </c>
      <c r="X54" s="33" t="s">
        <v>14</v>
      </c>
      <c r="Y54" s="34">
        <v>0.015</v>
      </c>
      <c r="Z54" s="38">
        <v>0.005</v>
      </c>
      <c r="AA54" s="33" t="s">
        <v>14</v>
      </c>
      <c r="AB54" s="34">
        <v>0.015</v>
      </c>
    </row>
    <row r="55" spans="1:29" s="40" customFormat="1" ht="8.25" customHeight="1">
      <c r="A55" s="23" t="s">
        <v>67</v>
      </c>
      <c r="B55" s="24">
        <v>162</v>
      </c>
      <c r="C55" s="25" t="s">
        <v>14</v>
      </c>
      <c r="D55" s="26">
        <v>300</v>
      </c>
      <c r="E55" s="27" t="s">
        <v>15</v>
      </c>
      <c r="F55" s="28">
        <f t="shared" si="12"/>
        <v>0.162</v>
      </c>
      <c r="G55" s="29" t="s">
        <v>14</v>
      </c>
      <c r="H55" s="30">
        <f t="shared" si="13"/>
        <v>0.30000000000000004</v>
      </c>
      <c r="I55" s="27" t="s">
        <v>16</v>
      </c>
      <c r="J55" s="28">
        <f t="shared" si="14"/>
        <v>80.19</v>
      </c>
      <c r="K55" s="31" t="s">
        <v>14</v>
      </c>
      <c r="L55" s="31">
        <f t="shared" si="15"/>
        <v>184.5</v>
      </c>
      <c r="M55" s="27" t="s">
        <v>17</v>
      </c>
      <c r="N55" s="32">
        <v>0.49</v>
      </c>
      <c r="O55" s="33" t="s">
        <v>14</v>
      </c>
      <c r="P55" s="34">
        <v>0.6000000000000001</v>
      </c>
      <c r="Q55" s="35">
        <f t="shared" si="16"/>
        <v>0.34400000000000003</v>
      </c>
      <c r="R55" s="36" t="s">
        <v>14</v>
      </c>
      <c r="S55" s="37">
        <f t="shared" si="17"/>
        <v>0.49</v>
      </c>
      <c r="T55" s="38">
        <v>0.007</v>
      </c>
      <c r="U55" s="33" t="s">
        <v>14</v>
      </c>
      <c r="V55" s="34">
        <v>0.026000000000000002</v>
      </c>
      <c r="W55" s="38">
        <v>0.008</v>
      </c>
      <c r="X55" s="33" t="s">
        <v>14</v>
      </c>
      <c r="Y55" s="34">
        <v>0.015</v>
      </c>
      <c r="Z55" s="38">
        <v>0.005</v>
      </c>
      <c r="AA55" s="33" t="s">
        <v>14</v>
      </c>
      <c r="AB55" s="34">
        <v>0.015</v>
      </c>
      <c r="AC55" s="39"/>
    </row>
    <row r="56" spans="1:28" ht="8.25" customHeight="1">
      <c r="A56" s="41" t="s">
        <v>68</v>
      </c>
      <c r="B56" s="15">
        <v>250</v>
      </c>
      <c r="C56" s="3" t="s">
        <v>14</v>
      </c>
      <c r="D56" s="2">
        <v>300</v>
      </c>
      <c r="E56" s="27" t="s">
        <v>15</v>
      </c>
      <c r="F56" s="28">
        <f t="shared" si="12"/>
        <v>0.25</v>
      </c>
      <c r="G56" s="29" t="s">
        <v>14</v>
      </c>
      <c r="H56" s="30">
        <f t="shared" si="13"/>
        <v>0.30000000000000004</v>
      </c>
      <c r="I56" s="27" t="s">
        <v>16</v>
      </c>
      <c r="J56" s="28">
        <f t="shared" si="14"/>
        <v>126.25</v>
      </c>
      <c r="K56" s="31" t="s">
        <v>14</v>
      </c>
      <c r="L56" s="31">
        <f t="shared" si="15"/>
        <v>181.5</v>
      </c>
      <c r="M56" s="27" t="s">
        <v>17</v>
      </c>
      <c r="N56" s="6">
        <v>0.5</v>
      </c>
      <c r="O56" s="5" t="s">
        <v>14</v>
      </c>
      <c r="P56" s="42">
        <v>0.59</v>
      </c>
      <c r="Q56" s="35">
        <f t="shared" si="16"/>
        <v>0.354</v>
      </c>
      <c r="R56" s="36" t="s">
        <v>14</v>
      </c>
      <c r="S56" s="37">
        <f t="shared" si="17"/>
        <v>0.48</v>
      </c>
      <c r="T56" s="38">
        <v>0.007</v>
      </c>
      <c r="U56" s="33" t="s">
        <v>14</v>
      </c>
      <c r="V56" s="34">
        <v>0.026000000000000002</v>
      </c>
      <c r="W56" s="38">
        <v>0.008</v>
      </c>
      <c r="X56" s="33" t="s">
        <v>14</v>
      </c>
      <c r="Y56" s="34">
        <v>0.015</v>
      </c>
      <c r="Z56" s="38">
        <v>0.005</v>
      </c>
      <c r="AA56" s="33" t="s">
        <v>14</v>
      </c>
      <c r="AB56" s="34">
        <v>0.015</v>
      </c>
    </row>
    <row r="57" spans="1:28" ht="8.25" customHeight="1">
      <c r="A57" s="41" t="s">
        <v>69</v>
      </c>
      <c r="B57" s="15">
        <v>467.3</v>
      </c>
      <c r="C57" s="5" t="s">
        <v>14</v>
      </c>
      <c r="D57" s="2">
        <v>588.5</v>
      </c>
      <c r="E57" s="27" t="s">
        <v>15</v>
      </c>
      <c r="F57" s="28">
        <f t="shared" si="12"/>
        <v>0.46730000000000005</v>
      </c>
      <c r="G57" s="29" t="s">
        <v>14</v>
      </c>
      <c r="H57" s="30">
        <f t="shared" si="13"/>
        <v>0.5885</v>
      </c>
      <c r="I57" s="27" t="s">
        <v>16</v>
      </c>
      <c r="J57" s="28">
        <f t="shared" si="14"/>
        <v>240.1922</v>
      </c>
      <c r="K57" s="31" t="s">
        <v>14</v>
      </c>
      <c r="L57" s="31">
        <f t="shared" si="15"/>
        <v>331.3255</v>
      </c>
      <c r="M57" s="27" t="s">
        <v>17</v>
      </c>
      <c r="N57" s="6">
        <v>0.509</v>
      </c>
      <c r="O57" s="6" t="s">
        <v>14</v>
      </c>
      <c r="P57" s="42">
        <v>0.548</v>
      </c>
      <c r="Q57" s="35">
        <f t="shared" si="16"/>
        <v>0.396</v>
      </c>
      <c r="R57" s="36" t="s">
        <v>14</v>
      </c>
      <c r="S57" s="37">
        <f t="shared" si="17"/>
        <v>0.47100000000000003</v>
      </c>
      <c r="T57" s="38">
        <v>0.007</v>
      </c>
      <c r="U57" s="33" t="s">
        <v>14</v>
      </c>
      <c r="V57" s="34">
        <v>0.026000000000000002</v>
      </c>
      <c r="W57" s="38">
        <v>0.008</v>
      </c>
      <c r="X57" s="33" t="s">
        <v>14</v>
      </c>
      <c r="Y57" s="34">
        <v>0.015</v>
      </c>
      <c r="Z57" s="38">
        <v>0.005</v>
      </c>
      <c r="AA57" s="33" t="s">
        <v>14</v>
      </c>
      <c r="AB57" s="34">
        <v>0.015</v>
      </c>
    </row>
    <row r="58" spans="1:28" ht="8.25" customHeight="1">
      <c r="A58" s="41" t="s">
        <v>70</v>
      </c>
      <c r="B58" s="15">
        <v>320.9</v>
      </c>
      <c r="C58" s="5" t="s">
        <v>14</v>
      </c>
      <c r="D58" s="2">
        <v>501.3</v>
      </c>
      <c r="E58" s="27" t="s">
        <v>15</v>
      </c>
      <c r="F58" s="28">
        <f t="shared" si="12"/>
        <v>0.3209</v>
      </c>
      <c r="G58" s="29" t="s">
        <v>14</v>
      </c>
      <c r="H58" s="30">
        <f t="shared" si="13"/>
        <v>0.5013000000000001</v>
      </c>
      <c r="I58" s="27" t="s">
        <v>16</v>
      </c>
      <c r="J58" s="28">
        <f t="shared" si="14"/>
        <v>168.1516</v>
      </c>
      <c r="K58" s="31" t="s">
        <v>14</v>
      </c>
      <c r="L58" s="31">
        <f t="shared" si="15"/>
        <v>286.7436</v>
      </c>
      <c r="M58" s="27" t="s">
        <v>17</v>
      </c>
      <c r="N58" s="6">
        <v>0.519</v>
      </c>
      <c r="O58" s="6" t="s">
        <v>14</v>
      </c>
      <c r="P58" s="42">
        <v>0.557</v>
      </c>
      <c r="Q58" s="35">
        <f t="shared" si="16"/>
        <v>0.387</v>
      </c>
      <c r="R58" s="36" t="s">
        <v>14</v>
      </c>
      <c r="S58" s="37">
        <f t="shared" si="17"/>
        <v>0.461</v>
      </c>
      <c r="T58" s="38">
        <v>0.007</v>
      </c>
      <c r="U58" s="33" t="s">
        <v>14</v>
      </c>
      <c r="V58" s="34">
        <v>0.026000000000000002</v>
      </c>
      <c r="W58" s="38">
        <v>0.008</v>
      </c>
      <c r="X58" s="33" t="s">
        <v>14</v>
      </c>
      <c r="Y58" s="34">
        <v>0.015</v>
      </c>
      <c r="Z58" s="38">
        <v>0.005</v>
      </c>
      <c r="AA58" s="33" t="s">
        <v>14</v>
      </c>
      <c r="AB58" s="34">
        <v>0.015</v>
      </c>
    </row>
    <row r="59" spans="1:28" ht="8.25" customHeight="1">
      <c r="A59" s="41" t="s">
        <v>71</v>
      </c>
      <c r="B59" s="15">
        <v>290</v>
      </c>
      <c r="C59" s="3" t="s">
        <v>14</v>
      </c>
      <c r="D59" s="2">
        <v>310</v>
      </c>
      <c r="E59" s="27" t="s">
        <v>15</v>
      </c>
      <c r="F59" s="28">
        <f t="shared" si="12"/>
        <v>0.29</v>
      </c>
      <c r="G59" s="29" t="s">
        <v>14</v>
      </c>
      <c r="H59" s="30">
        <f t="shared" si="13"/>
        <v>0.31</v>
      </c>
      <c r="I59" s="27" t="s">
        <v>16</v>
      </c>
      <c r="J59" s="28">
        <f t="shared" si="14"/>
        <v>140.65</v>
      </c>
      <c r="K59" s="31" t="s">
        <v>14</v>
      </c>
      <c r="L59" s="31">
        <f t="shared" si="15"/>
        <v>187.55</v>
      </c>
      <c r="M59" s="27" t="s">
        <v>17</v>
      </c>
      <c r="N59" s="6">
        <v>0.48</v>
      </c>
      <c r="O59" s="5" t="s">
        <v>14</v>
      </c>
      <c r="P59" s="42">
        <v>0.59</v>
      </c>
      <c r="Q59" s="35">
        <f t="shared" si="16"/>
        <v>0.354</v>
      </c>
      <c r="R59" s="36" t="s">
        <v>14</v>
      </c>
      <c r="S59" s="37">
        <f t="shared" si="17"/>
        <v>0.5</v>
      </c>
      <c r="T59" s="38">
        <v>0.007</v>
      </c>
      <c r="U59" s="33" t="s">
        <v>14</v>
      </c>
      <c r="V59" s="34">
        <v>0.026000000000000002</v>
      </c>
      <c r="W59" s="38">
        <v>0.008</v>
      </c>
      <c r="X59" s="33" t="s">
        <v>14</v>
      </c>
      <c r="Y59" s="34">
        <v>0.015</v>
      </c>
      <c r="Z59" s="38">
        <v>0.005</v>
      </c>
      <c r="AA59" s="33" t="s">
        <v>14</v>
      </c>
      <c r="AB59" s="34">
        <v>0.015</v>
      </c>
    </row>
    <row r="60" spans="1:28" ht="8.25" customHeight="1">
      <c r="A60" s="41" t="s">
        <v>72</v>
      </c>
      <c r="B60" s="15">
        <v>375.2</v>
      </c>
      <c r="C60" s="5" t="s">
        <v>14</v>
      </c>
      <c r="D60" s="2">
        <v>644.5</v>
      </c>
      <c r="E60" s="27" t="s">
        <v>15</v>
      </c>
      <c r="F60" s="28">
        <f t="shared" si="12"/>
        <v>0.37520000000000003</v>
      </c>
      <c r="G60" s="29" t="s">
        <v>14</v>
      </c>
      <c r="H60" s="30">
        <f t="shared" si="13"/>
        <v>0.6445000000000001</v>
      </c>
      <c r="I60" s="27" t="s">
        <v>16</v>
      </c>
      <c r="J60" s="28">
        <f t="shared" si="14"/>
        <v>239.7528</v>
      </c>
      <c r="K60" s="31" t="s">
        <v>14</v>
      </c>
      <c r="L60" s="31">
        <f t="shared" si="15"/>
        <v>444.705</v>
      </c>
      <c r="M60" s="27" t="s">
        <v>17</v>
      </c>
      <c r="N60" s="6">
        <v>0.634</v>
      </c>
      <c r="O60" s="6" t="s">
        <v>14</v>
      </c>
      <c r="P60" s="42">
        <v>0.675</v>
      </c>
      <c r="Q60" s="35">
        <f t="shared" si="16"/>
        <v>0.269</v>
      </c>
      <c r="R60" s="36" t="s">
        <v>14</v>
      </c>
      <c r="S60" s="37">
        <f t="shared" si="17"/>
        <v>0.34600000000000003</v>
      </c>
      <c r="T60" s="38">
        <v>0.007</v>
      </c>
      <c r="U60" s="33" t="s">
        <v>14</v>
      </c>
      <c r="V60" s="34">
        <v>0.026000000000000002</v>
      </c>
      <c r="W60" s="38">
        <v>0.008</v>
      </c>
      <c r="X60" s="33" t="s">
        <v>14</v>
      </c>
      <c r="Y60" s="34">
        <v>0.015</v>
      </c>
      <c r="Z60" s="38">
        <v>0.005</v>
      </c>
      <c r="AA60" s="33" t="s">
        <v>14</v>
      </c>
      <c r="AB60" s="34">
        <v>0.015</v>
      </c>
    </row>
    <row r="61" spans="1:28" ht="8.25" customHeight="1">
      <c r="A61" s="41" t="s">
        <v>73</v>
      </c>
      <c r="B61" s="15">
        <v>75.4</v>
      </c>
      <c r="D61" s="2">
        <v>157.7</v>
      </c>
      <c r="E61" s="27" t="s">
        <v>15</v>
      </c>
      <c r="F61" s="28">
        <f t="shared" si="12"/>
        <v>0.07540000000000001</v>
      </c>
      <c r="G61" s="29" t="s">
        <v>14</v>
      </c>
      <c r="H61" s="30">
        <f t="shared" si="13"/>
        <v>0.1577</v>
      </c>
      <c r="I61" s="27" t="s">
        <v>16</v>
      </c>
      <c r="J61" s="28">
        <f t="shared" si="14"/>
        <v>41.0176</v>
      </c>
      <c r="K61" s="31" t="s">
        <v>14</v>
      </c>
      <c r="L61" s="31">
        <f t="shared" si="15"/>
        <v>93.5161</v>
      </c>
      <c r="M61" s="27" t="s">
        <v>17</v>
      </c>
      <c r="N61" s="6">
        <v>0.539</v>
      </c>
      <c r="O61" s="5" t="s">
        <v>14</v>
      </c>
      <c r="P61" s="42">
        <v>0.578</v>
      </c>
      <c r="Q61" s="35">
        <f t="shared" si="16"/>
        <v>0.366</v>
      </c>
      <c r="R61" s="36" t="s">
        <v>14</v>
      </c>
      <c r="S61" s="37">
        <f t="shared" si="17"/>
        <v>0.441</v>
      </c>
      <c r="T61" s="38">
        <v>0.007</v>
      </c>
      <c r="U61" s="33" t="s">
        <v>14</v>
      </c>
      <c r="V61" s="34">
        <v>0.026000000000000002</v>
      </c>
      <c r="W61" s="38">
        <v>0.008</v>
      </c>
      <c r="X61" s="33" t="s">
        <v>14</v>
      </c>
      <c r="Y61" s="34">
        <v>0.015</v>
      </c>
      <c r="Z61" s="38">
        <v>0.005</v>
      </c>
      <c r="AA61" s="33" t="s">
        <v>14</v>
      </c>
      <c r="AB61" s="34">
        <v>0.015</v>
      </c>
    </row>
    <row r="62" spans="1:29" s="40" customFormat="1" ht="8.25" customHeight="1">
      <c r="A62" s="23" t="s">
        <v>74</v>
      </c>
      <c r="B62" s="24">
        <v>180</v>
      </c>
      <c r="C62" s="25" t="s">
        <v>14</v>
      </c>
      <c r="D62" s="26">
        <v>420</v>
      </c>
      <c r="E62" s="27" t="s">
        <v>15</v>
      </c>
      <c r="F62" s="28">
        <f t="shared" si="12"/>
        <v>0.18</v>
      </c>
      <c r="G62" s="29" t="s">
        <v>14</v>
      </c>
      <c r="H62" s="30">
        <f t="shared" si="13"/>
        <v>0.42</v>
      </c>
      <c r="I62" s="27" t="s">
        <v>16</v>
      </c>
      <c r="J62" s="28">
        <f t="shared" si="14"/>
        <v>92.7</v>
      </c>
      <c r="K62" s="31" t="s">
        <v>14</v>
      </c>
      <c r="L62" s="31">
        <f t="shared" si="15"/>
        <v>245.7</v>
      </c>
      <c r="M62" s="27" t="s">
        <v>17</v>
      </c>
      <c r="N62" s="32">
        <v>0.51</v>
      </c>
      <c r="O62" s="33" t="s">
        <v>14</v>
      </c>
      <c r="P62" s="34">
        <v>0.5700000000000001</v>
      </c>
      <c r="Q62" s="35">
        <f t="shared" si="16"/>
        <v>0.374</v>
      </c>
      <c r="R62" s="36" t="s">
        <v>14</v>
      </c>
      <c r="S62" s="37">
        <f t="shared" si="17"/>
        <v>0.47000000000000003</v>
      </c>
      <c r="T62" s="38">
        <v>0.007</v>
      </c>
      <c r="U62" s="33" t="s">
        <v>14</v>
      </c>
      <c r="V62" s="34">
        <v>0.026000000000000002</v>
      </c>
      <c r="W62" s="38">
        <v>0.008</v>
      </c>
      <c r="X62" s="33" t="s">
        <v>14</v>
      </c>
      <c r="Y62" s="34">
        <v>0.015</v>
      </c>
      <c r="Z62" s="38">
        <v>0.005</v>
      </c>
      <c r="AA62" s="33" t="s">
        <v>14</v>
      </c>
      <c r="AB62" s="34">
        <v>0.015</v>
      </c>
      <c r="AC62" s="39"/>
    </row>
    <row r="63" spans="1:28" ht="8.25" customHeight="1">
      <c r="A63" s="41" t="s">
        <v>75</v>
      </c>
      <c r="B63" s="15">
        <v>265.1</v>
      </c>
      <c r="C63" s="5" t="s">
        <v>14</v>
      </c>
      <c r="D63" s="2">
        <v>581.4</v>
      </c>
      <c r="E63" s="27" t="s">
        <v>15</v>
      </c>
      <c r="F63" s="28">
        <f t="shared" si="12"/>
        <v>0.2651</v>
      </c>
      <c r="G63" s="29" t="s">
        <v>14</v>
      </c>
      <c r="H63" s="30">
        <f t="shared" si="13"/>
        <v>0.5814</v>
      </c>
      <c r="I63" s="27" t="s">
        <v>16</v>
      </c>
      <c r="J63" s="28">
        <f t="shared" si="14"/>
        <v>139.4426</v>
      </c>
      <c r="K63" s="31" t="s">
        <v>14</v>
      </c>
      <c r="L63" s="31">
        <f t="shared" si="15"/>
        <v>330.8166</v>
      </c>
      <c r="M63" s="27" t="s">
        <v>17</v>
      </c>
      <c r="N63" s="6">
        <v>0.521</v>
      </c>
      <c r="O63" s="6" t="s">
        <v>14</v>
      </c>
      <c r="P63" s="42">
        <v>0.554</v>
      </c>
      <c r="Q63" s="35">
        <f t="shared" si="16"/>
        <v>0.39</v>
      </c>
      <c r="R63" s="36" t="s">
        <v>14</v>
      </c>
      <c r="S63" s="37">
        <f t="shared" si="17"/>
        <v>0.459</v>
      </c>
      <c r="T63" s="38">
        <v>0.007</v>
      </c>
      <c r="U63" s="33" t="s">
        <v>14</v>
      </c>
      <c r="V63" s="34">
        <v>0.026000000000000002</v>
      </c>
      <c r="W63" s="38">
        <v>0.008</v>
      </c>
      <c r="X63" s="33" t="s">
        <v>14</v>
      </c>
      <c r="Y63" s="34">
        <v>0.015</v>
      </c>
      <c r="Z63" s="38">
        <v>0.005</v>
      </c>
      <c r="AA63" s="33" t="s">
        <v>14</v>
      </c>
      <c r="AB63" s="34">
        <v>0.015</v>
      </c>
    </row>
    <row r="64" spans="1:28" ht="8.25" customHeight="1">
      <c r="A64" s="41" t="s">
        <v>76</v>
      </c>
      <c r="B64" s="15">
        <v>158.2</v>
      </c>
      <c r="C64" s="3" t="s">
        <v>14</v>
      </c>
      <c r="D64" s="2">
        <v>175.27</v>
      </c>
      <c r="E64" s="27" t="s">
        <v>15</v>
      </c>
      <c r="F64" s="28">
        <f t="shared" si="12"/>
        <v>0.1582</v>
      </c>
      <c r="G64" s="29" t="s">
        <v>14</v>
      </c>
      <c r="H64" s="30">
        <f t="shared" si="13"/>
        <v>0.17527</v>
      </c>
      <c r="I64" s="27" t="s">
        <v>16</v>
      </c>
      <c r="J64" s="28">
        <f t="shared" si="14"/>
        <v>82.7386</v>
      </c>
      <c r="K64" s="31" t="s">
        <v>14</v>
      </c>
      <c r="L64" s="31">
        <f t="shared" si="15"/>
        <v>100.95552</v>
      </c>
      <c r="M64" s="27" t="s">
        <v>17</v>
      </c>
      <c r="N64" s="6">
        <v>0.518</v>
      </c>
      <c r="O64" s="5" t="s">
        <v>14</v>
      </c>
      <c r="P64" s="42">
        <v>0.561</v>
      </c>
      <c r="Q64" s="35">
        <f t="shared" si="16"/>
        <v>0.383</v>
      </c>
      <c r="R64" s="36" t="s">
        <v>14</v>
      </c>
      <c r="S64" s="37">
        <f t="shared" si="17"/>
        <v>0.462</v>
      </c>
      <c r="T64" s="38">
        <v>0.007</v>
      </c>
      <c r="U64" s="33" t="s">
        <v>14</v>
      </c>
      <c r="V64" s="34">
        <v>0.026000000000000002</v>
      </c>
      <c r="W64" s="38">
        <v>0.008</v>
      </c>
      <c r="X64" s="33" t="s">
        <v>14</v>
      </c>
      <c r="Y64" s="34">
        <v>0.015</v>
      </c>
      <c r="Z64" s="38">
        <v>0.005</v>
      </c>
      <c r="AA64" s="33" t="s">
        <v>14</v>
      </c>
      <c r="AB64" s="34">
        <v>0.015</v>
      </c>
    </row>
    <row r="65" spans="1:29" s="40" customFormat="1" ht="8.25" customHeight="1">
      <c r="A65" s="23" t="s">
        <v>77</v>
      </c>
      <c r="B65" s="24">
        <v>125</v>
      </c>
      <c r="C65" s="25" t="s">
        <v>14</v>
      </c>
      <c r="D65" s="26">
        <v>270</v>
      </c>
      <c r="E65" s="27" t="s">
        <v>15</v>
      </c>
      <c r="F65" s="28">
        <f t="shared" si="12"/>
        <v>0.125</v>
      </c>
      <c r="G65" s="29" t="s">
        <v>14</v>
      </c>
      <c r="H65" s="30">
        <f t="shared" si="13"/>
        <v>0.27</v>
      </c>
      <c r="I65" s="27" t="s">
        <v>16</v>
      </c>
      <c r="J65" s="28">
        <f t="shared" si="14"/>
        <v>63.125</v>
      </c>
      <c r="K65" s="31" t="s">
        <v>14</v>
      </c>
      <c r="L65" s="31">
        <f t="shared" si="15"/>
        <v>152.55</v>
      </c>
      <c r="M65" s="27" t="s">
        <v>17</v>
      </c>
      <c r="N65" s="32">
        <v>0.5</v>
      </c>
      <c r="O65" s="33" t="s">
        <v>14</v>
      </c>
      <c r="P65" s="34">
        <v>0.55</v>
      </c>
      <c r="Q65" s="35">
        <f t="shared" si="16"/>
        <v>0.394</v>
      </c>
      <c r="R65" s="36" t="s">
        <v>14</v>
      </c>
      <c r="S65" s="37">
        <f t="shared" si="17"/>
        <v>0.48</v>
      </c>
      <c r="T65" s="38">
        <v>0.007</v>
      </c>
      <c r="U65" s="33" t="s">
        <v>14</v>
      </c>
      <c r="V65" s="34">
        <v>0.026000000000000002</v>
      </c>
      <c r="W65" s="38">
        <v>0.008</v>
      </c>
      <c r="X65" s="33" t="s">
        <v>14</v>
      </c>
      <c r="Y65" s="34">
        <v>0.015</v>
      </c>
      <c r="Z65" s="38">
        <v>0.005</v>
      </c>
      <c r="AA65" s="33" t="s">
        <v>14</v>
      </c>
      <c r="AB65" s="34">
        <v>0.015</v>
      </c>
      <c r="AC65" s="39"/>
    </row>
    <row r="66" spans="1:29" s="40" customFormat="1" ht="8.25" customHeight="1">
      <c r="A66" s="8" t="s">
        <v>78</v>
      </c>
      <c r="B66" s="24">
        <v>108</v>
      </c>
      <c r="C66" s="25"/>
      <c r="D66" s="26">
        <v>330</v>
      </c>
      <c r="E66" s="27" t="s">
        <v>15</v>
      </c>
      <c r="F66" s="28">
        <f t="shared" si="12"/>
        <v>0.108</v>
      </c>
      <c r="G66" s="29" t="s">
        <v>14</v>
      </c>
      <c r="H66" s="30">
        <f t="shared" si="13"/>
        <v>0.33</v>
      </c>
      <c r="I66" s="27" t="s">
        <v>16</v>
      </c>
      <c r="J66" s="28">
        <f t="shared" si="14"/>
        <v>51.3</v>
      </c>
      <c r="K66" s="31" t="s">
        <v>14</v>
      </c>
      <c r="L66" s="31">
        <f t="shared" si="15"/>
        <v>183.15</v>
      </c>
      <c r="M66" s="27" t="s">
        <v>17</v>
      </c>
      <c r="N66" s="32">
        <v>0.47</v>
      </c>
      <c r="O66" s="33"/>
      <c r="P66" s="34">
        <v>0.54</v>
      </c>
      <c r="Q66" s="35">
        <f t="shared" si="16"/>
        <v>0.404</v>
      </c>
      <c r="R66" s="36" t="s">
        <v>14</v>
      </c>
      <c r="S66" s="37">
        <f t="shared" si="17"/>
        <v>0.51</v>
      </c>
      <c r="T66" s="38">
        <v>0.007</v>
      </c>
      <c r="U66" s="33" t="s">
        <v>14</v>
      </c>
      <c r="V66" s="34">
        <v>0.026000000000000002</v>
      </c>
      <c r="W66" s="38">
        <v>0.008</v>
      </c>
      <c r="X66" s="33" t="s">
        <v>14</v>
      </c>
      <c r="Y66" s="34">
        <v>0.015</v>
      </c>
      <c r="Z66" s="38">
        <v>0.005</v>
      </c>
      <c r="AA66" s="33" t="s">
        <v>14</v>
      </c>
      <c r="AB66" s="34">
        <v>0.015</v>
      </c>
      <c r="AC66" s="39"/>
    </row>
    <row r="67" spans="1:28" ht="8.25" customHeight="1">
      <c r="A67" s="41" t="s">
        <v>79</v>
      </c>
      <c r="B67" s="15">
        <v>105</v>
      </c>
      <c r="C67" s="3" t="s">
        <v>14</v>
      </c>
      <c r="D67" s="2">
        <v>250</v>
      </c>
      <c r="E67" s="27" t="s">
        <v>15</v>
      </c>
      <c r="F67" s="28">
        <f t="shared" si="12"/>
        <v>0.105</v>
      </c>
      <c r="G67" s="29" t="s">
        <v>14</v>
      </c>
      <c r="H67" s="30">
        <f t="shared" si="13"/>
        <v>0.25</v>
      </c>
      <c r="I67" s="27" t="s">
        <v>16</v>
      </c>
      <c r="J67" s="28">
        <f t="shared" si="14"/>
        <v>49.875</v>
      </c>
      <c r="K67" s="31" t="s">
        <v>14</v>
      </c>
      <c r="L67" s="31">
        <f t="shared" si="15"/>
        <v>138.75</v>
      </c>
      <c r="M67" s="27" t="s">
        <v>17</v>
      </c>
      <c r="N67" s="6">
        <v>0.47</v>
      </c>
      <c r="O67" s="5" t="s">
        <v>14</v>
      </c>
      <c r="P67" s="42">
        <v>0.54</v>
      </c>
      <c r="Q67" s="35">
        <f t="shared" si="16"/>
        <v>0.404</v>
      </c>
      <c r="R67" s="36" t="s">
        <v>14</v>
      </c>
      <c r="S67" s="37">
        <f t="shared" si="17"/>
        <v>0.51</v>
      </c>
      <c r="T67" s="38">
        <v>0.007</v>
      </c>
      <c r="U67" s="33" t="s">
        <v>14</v>
      </c>
      <c r="V67" s="34">
        <v>0.026000000000000002</v>
      </c>
      <c r="W67" s="38">
        <v>0.008</v>
      </c>
      <c r="X67" s="33" t="s">
        <v>14</v>
      </c>
      <c r="Y67" s="34">
        <v>0.015</v>
      </c>
      <c r="Z67" s="38">
        <v>0.005</v>
      </c>
      <c r="AA67" s="33" t="s">
        <v>14</v>
      </c>
      <c r="AB67" s="34">
        <v>0.015</v>
      </c>
    </row>
    <row r="68" spans="1:28" ht="8.25" customHeight="1">
      <c r="A68" s="41" t="s">
        <v>80</v>
      </c>
      <c r="B68" s="15">
        <v>197.3</v>
      </c>
      <c r="D68" s="2">
        <v>219.8</v>
      </c>
      <c r="E68" s="27" t="s">
        <v>15</v>
      </c>
      <c r="F68" s="28">
        <f t="shared" si="12"/>
        <v>0.1973</v>
      </c>
      <c r="G68" s="29" t="s">
        <v>14</v>
      </c>
      <c r="H68" s="30">
        <f t="shared" si="13"/>
        <v>0.21980000000000002</v>
      </c>
      <c r="I68" s="27" t="s">
        <v>16</v>
      </c>
      <c r="J68" s="28">
        <f t="shared" si="14"/>
        <v>100.8203</v>
      </c>
      <c r="K68" s="31" t="s">
        <v>14</v>
      </c>
      <c r="L68" s="31">
        <f t="shared" si="15"/>
        <v>123.5276</v>
      </c>
      <c r="M68" s="27" t="s">
        <v>17</v>
      </c>
      <c r="N68" s="6">
        <v>0.506</v>
      </c>
      <c r="O68" s="5" t="s">
        <v>14</v>
      </c>
      <c r="P68" s="42">
        <v>0.547</v>
      </c>
      <c r="Q68" s="35">
        <f t="shared" si="16"/>
        <v>0.397</v>
      </c>
      <c r="R68" s="36" t="s">
        <v>14</v>
      </c>
      <c r="S68" s="37">
        <f t="shared" si="17"/>
        <v>0.47400000000000003</v>
      </c>
      <c r="T68" s="38">
        <v>0.007</v>
      </c>
      <c r="U68" s="33" t="s">
        <v>14</v>
      </c>
      <c r="V68" s="34">
        <v>0.026000000000000002</v>
      </c>
      <c r="W68" s="38">
        <v>0.008</v>
      </c>
      <c r="X68" s="33" t="s">
        <v>14</v>
      </c>
      <c r="Y68" s="34">
        <v>0.015</v>
      </c>
      <c r="Z68" s="38">
        <v>0.005</v>
      </c>
      <c r="AA68" s="33" t="s">
        <v>14</v>
      </c>
      <c r="AB68" s="34">
        <v>0.015</v>
      </c>
    </row>
    <row r="69" spans="1:28" ht="8.25" customHeight="1">
      <c r="A69" s="41" t="s">
        <v>81</v>
      </c>
      <c r="B69" s="15">
        <v>397.2</v>
      </c>
      <c r="C69" s="5" t="s">
        <v>14</v>
      </c>
      <c r="D69" s="2">
        <v>594.5</v>
      </c>
      <c r="E69" s="27" t="s">
        <v>15</v>
      </c>
      <c r="F69" s="28">
        <f t="shared" si="12"/>
        <v>0.3972</v>
      </c>
      <c r="G69" s="29" t="s">
        <v>14</v>
      </c>
      <c r="H69" s="30">
        <f t="shared" si="13"/>
        <v>0.5945</v>
      </c>
      <c r="I69" s="27" t="s">
        <v>16</v>
      </c>
      <c r="J69" s="28">
        <f t="shared" si="14"/>
        <v>245.4696</v>
      </c>
      <c r="K69" s="31" t="s">
        <v>14</v>
      </c>
      <c r="L69" s="31">
        <f t="shared" si="15"/>
        <v>397.126</v>
      </c>
      <c r="M69" s="27" t="s">
        <v>17</v>
      </c>
      <c r="N69" s="6">
        <v>0.613</v>
      </c>
      <c r="O69" s="6" t="s">
        <v>14</v>
      </c>
      <c r="P69" s="42">
        <v>0.653</v>
      </c>
      <c r="Q69" s="35">
        <f t="shared" si="16"/>
        <v>0.291</v>
      </c>
      <c r="R69" s="36" t="s">
        <v>14</v>
      </c>
      <c r="S69" s="37">
        <f t="shared" si="17"/>
        <v>0.367</v>
      </c>
      <c r="T69" s="38">
        <v>0.007</v>
      </c>
      <c r="U69" s="33" t="s">
        <v>14</v>
      </c>
      <c r="V69" s="34">
        <v>0.026000000000000002</v>
      </c>
      <c r="W69" s="38">
        <v>0.008</v>
      </c>
      <c r="X69" s="33" t="s">
        <v>14</v>
      </c>
      <c r="Y69" s="34">
        <v>0.015</v>
      </c>
      <c r="Z69" s="38">
        <v>0.005</v>
      </c>
      <c r="AA69" s="33" t="s">
        <v>14</v>
      </c>
      <c r="AB69" s="34">
        <v>0.015</v>
      </c>
    </row>
    <row r="70" spans="1:29" s="40" customFormat="1" ht="8.25" customHeight="1">
      <c r="A70" s="23" t="s">
        <v>82</v>
      </c>
      <c r="B70" s="24">
        <v>270</v>
      </c>
      <c r="C70" s="25" t="s">
        <v>14</v>
      </c>
      <c r="D70" s="26">
        <v>365</v>
      </c>
      <c r="E70" s="27" t="s">
        <v>15</v>
      </c>
      <c r="F70" s="28">
        <f t="shared" si="12"/>
        <v>0.27</v>
      </c>
      <c r="G70" s="29" t="s">
        <v>14</v>
      </c>
      <c r="H70" s="30">
        <f t="shared" si="13"/>
        <v>0.365</v>
      </c>
      <c r="I70" s="27" t="s">
        <v>16</v>
      </c>
      <c r="J70" s="28">
        <f t="shared" si="14"/>
        <v>152.55</v>
      </c>
      <c r="K70" s="31" t="s">
        <v>14</v>
      </c>
      <c r="L70" s="31">
        <f t="shared" si="15"/>
        <v>224.475</v>
      </c>
      <c r="M70" s="27" t="s">
        <v>17</v>
      </c>
      <c r="N70" s="32">
        <v>0.56</v>
      </c>
      <c r="O70" s="33" t="s">
        <v>14</v>
      </c>
      <c r="P70" s="34">
        <v>0.6000000000000001</v>
      </c>
      <c r="Q70" s="35">
        <f t="shared" si="16"/>
        <v>0.34400000000000003</v>
      </c>
      <c r="R70" s="36" t="s">
        <v>14</v>
      </c>
      <c r="S70" s="37">
        <f t="shared" si="17"/>
        <v>0.42</v>
      </c>
      <c r="T70" s="38">
        <v>0.007</v>
      </c>
      <c r="U70" s="33" t="s">
        <v>14</v>
      </c>
      <c r="V70" s="34">
        <v>0.026000000000000002</v>
      </c>
      <c r="W70" s="38">
        <v>0.008</v>
      </c>
      <c r="X70" s="33" t="s">
        <v>14</v>
      </c>
      <c r="Y70" s="34">
        <v>0.015</v>
      </c>
      <c r="Z70" s="38">
        <v>0.005</v>
      </c>
      <c r="AA70" s="33" t="s">
        <v>14</v>
      </c>
      <c r="AB70" s="34">
        <v>0.015</v>
      </c>
      <c r="AC70" s="39"/>
    </row>
    <row r="71" spans="1:29" s="40" customFormat="1" ht="8.25" customHeight="1">
      <c r="A71" s="23" t="s">
        <v>83</v>
      </c>
      <c r="B71" s="24">
        <v>255</v>
      </c>
      <c r="C71" s="25" t="s">
        <v>14</v>
      </c>
      <c r="D71" s="26">
        <v>320</v>
      </c>
      <c r="E71" s="27" t="s">
        <v>15</v>
      </c>
      <c r="F71" s="28">
        <f t="shared" si="12"/>
        <v>0.255</v>
      </c>
      <c r="G71" s="29" t="s">
        <v>14</v>
      </c>
      <c r="H71" s="30">
        <f t="shared" si="13"/>
        <v>0.32</v>
      </c>
      <c r="I71" s="27" t="s">
        <v>16</v>
      </c>
      <c r="J71" s="28">
        <f t="shared" si="14"/>
        <v>138.975</v>
      </c>
      <c r="K71" s="31" t="s">
        <v>14</v>
      </c>
      <c r="L71" s="31">
        <f t="shared" si="15"/>
        <v>203.2</v>
      </c>
      <c r="M71" s="27" t="s">
        <v>17</v>
      </c>
      <c r="N71" s="32">
        <v>0.54</v>
      </c>
      <c r="O71" s="33" t="s">
        <v>14</v>
      </c>
      <c r="P71" s="34">
        <v>0.62</v>
      </c>
      <c r="Q71" s="35">
        <f t="shared" si="16"/>
        <v>0.324</v>
      </c>
      <c r="R71" s="36" t="s">
        <v>14</v>
      </c>
      <c r="S71" s="37">
        <f t="shared" si="17"/>
        <v>0.44</v>
      </c>
      <c r="T71" s="38">
        <v>0.007</v>
      </c>
      <c r="U71" s="33" t="s">
        <v>14</v>
      </c>
      <c r="V71" s="34">
        <v>0.026000000000000002</v>
      </c>
      <c r="W71" s="38">
        <v>0.008</v>
      </c>
      <c r="X71" s="33" t="s">
        <v>14</v>
      </c>
      <c r="Y71" s="34">
        <v>0.015</v>
      </c>
      <c r="Z71" s="38">
        <v>0.005</v>
      </c>
      <c r="AA71" s="33" t="s">
        <v>14</v>
      </c>
      <c r="AB71" s="34">
        <v>0.015</v>
      </c>
      <c r="AC71" s="39"/>
    </row>
    <row r="72" spans="1:29" s="40" customFormat="1" ht="8.25" customHeight="1">
      <c r="A72" s="23" t="s">
        <v>84</v>
      </c>
      <c r="B72" s="24">
        <v>85</v>
      </c>
      <c r="C72" s="25" t="s">
        <v>14</v>
      </c>
      <c r="D72" s="26">
        <v>135</v>
      </c>
      <c r="E72" s="27" t="s">
        <v>15</v>
      </c>
      <c r="F72" s="28">
        <f t="shared" si="12"/>
        <v>0.085</v>
      </c>
      <c r="G72" s="29" t="s">
        <v>14</v>
      </c>
      <c r="H72" s="30">
        <f t="shared" si="13"/>
        <v>0.135</v>
      </c>
      <c r="I72" s="27" t="s">
        <v>16</v>
      </c>
      <c r="J72" s="28">
        <f t="shared" si="14"/>
        <v>40.375</v>
      </c>
      <c r="K72" s="31" t="s">
        <v>14</v>
      </c>
      <c r="L72" s="31">
        <f t="shared" si="15"/>
        <v>70.875</v>
      </c>
      <c r="M72" s="27" t="s">
        <v>17</v>
      </c>
      <c r="N72" s="32">
        <v>0.47</v>
      </c>
      <c r="O72" s="33" t="s">
        <v>14</v>
      </c>
      <c r="P72" s="34">
        <v>0.51</v>
      </c>
      <c r="Q72" s="35">
        <f t="shared" si="16"/>
        <v>0.434</v>
      </c>
      <c r="R72" s="36" t="s">
        <v>14</v>
      </c>
      <c r="S72" s="37">
        <f t="shared" si="17"/>
        <v>0.51</v>
      </c>
      <c r="T72" s="38">
        <v>0.007</v>
      </c>
      <c r="U72" s="33" t="s">
        <v>14</v>
      </c>
      <c r="V72" s="34">
        <v>0.026000000000000002</v>
      </c>
      <c r="W72" s="38">
        <v>0.008</v>
      </c>
      <c r="X72" s="33" t="s">
        <v>14</v>
      </c>
      <c r="Y72" s="34">
        <v>0.015</v>
      </c>
      <c r="Z72" s="38">
        <v>0.005</v>
      </c>
      <c r="AA72" s="33" t="s">
        <v>14</v>
      </c>
      <c r="AB72" s="34">
        <v>0.015</v>
      </c>
      <c r="AC72" s="39"/>
    </row>
    <row r="73" spans="1:29" s="40" customFormat="1" ht="8.25" customHeight="1">
      <c r="A73" s="23" t="s">
        <v>85</v>
      </c>
      <c r="B73" s="24">
        <v>280</v>
      </c>
      <c r="C73" s="25" t="s">
        <v>14</v>
      </c>
      <c r="D73" s="26">
        <v>380</v>
      </c>
      <c r="E73" s="27" t="s">
        <v>15</v>
      </c>
      <c r="F73" s="28">
        <f t="shared" si="12"/>
        <v>0.28</v>
      </c>
      <c r="G73" s="29" t="s">
        <v>14</v>
      </c>
      <c r="H73" s="30">
        <f t="shared" si="13"/>
        <v>0.38</v>
      </c>
      <c r="I73" s="27" t="s">
        <v>16</v>
      </c>
      <c r="J73" s="28">
        <f t="shared" si="14"/>
        <v>155.4</v>
      </c>
      <c r="K73" s="31" t="s">
        <v>14</v>
      </c>
      <c r="L73" s="31">
        <f t="shared" si="15"/>
        <v>229.9</v>
      </c>
      <c r="M73" s="27" t="s">
        <v>17</v>
      </c>
      <c r="N73" s="32">
        <v>0.55</v>
      </c>
      <c r="O73" s="33" t="s">
        <v>14</v>
      </c>
      <c r="P73" s="34">
        <v>0.59</v>
      </c>
      <c r="Q73" s="35">
        <f t="shared" si="16"/>
        <v>0.354</v>
      </c>
      <c r="R73" s="36" t="s">
        <v>14</v>
      </c>
      <c r="S73" s="37">
        <f t="shared" si="17"/>
        <v>0.43</v>
      </c>
      <c r="T73" s="38">
        <v>0.007</v>
      </c>
      <c r="U73" s="33" t="s">
        <v>14</v>
      </c>
      <c r="V73" s="34">
        <v>0.026000000000000002</v>
      </c>
      <c r="W73" s="38">
        <v>0.008</v>
      </c>
      <c r="X73" s="33" t="s">
        <v>14</v>
      </c>
      <c r="Y73" s="34">
        <v>0.015</v>
      </c>
      <c r="Z73" s="38">
        <v>0.005</v>
      </c>
      <c r="AA73" s="33" t="s">
        <v>14</v>
      </c>
      <c r="AB73" s="34">
        <v>0.015</v>
      </c>
      <c r="AC73" s="39"/>
    </row>
    <row r="74" spans="1:28" ht="8.25" customHeight="1">
      <c r="A74" s="41" t="s">
        <v>42</v>
      </c>
      <c r="B74" s="15">
        <v>330</v>
      </c>
      <c r="C74" s="3" t="s">
        <v>14</v>
      </c>
      <c r="D74" s="2">
        <v>375</v>
      </c>
      <c r="E74" s="27" t="s">
        <v>15</v>
      </c>
      <c r="F74" s="28">
        <f t="shared" si="12"/>
        <v>0.33</v>
      </c>
      <c r="G74" s="29" t="s">
        <v>14</v>
      </c>
      <c r="H74" s="30">
        <f t="shared" si="13"/>
        <v>0.375</v>
      </c>
      <c r="I74" s="27" t="s">
        <v>16</v>
      </c>
      <c r="J74" s="28">
        <f t="shared" si="14"/>
        <v>160.05</v>
      </c>
      <c r="K74" s="31" t="s">
        <v>14</v>
      </c>
      <c r="L74" s="31">
        <f t="shared" si="15"/>
        <v>215.625</v>
      </c>
      <c r="M74" s="27" t="s">
        <v>17</v>
      </c>
      <c r="N74" s="6">
        <v>0.48</v>
      </c>
      <c r="O74" s="5" t="s">
        <v>14</v>
      </c>
      <c r="P74" s="42">
        <v>0.56</v>
      </c>
      <c r="Q74" s="35">
        <f t="shared" si="16"/>
        <v>0.384</v>
      </c>
      <c r="R74" s="36" t="s">
        <v>14</v>
      </c>
      <c r="S74" s="37">
        <f t="shared" si="17"/>
        <v>0.5</v>
      </c>
      <c r="T74" s="38">
        <v>0.007</v>
      </c>
      <c r="U74" s="33" t="s">
        <v>14</v>
      </c>
      <c r="V74" s="34">
        <v>0.026000000000000002</v>
      </c>
      <c r="W74" s="38">
        <v>0.008</v>
      </c>
      <c r="X74" s="33" t="s">
        <v>14</v>
      </c>
      <c r="Y74" s="34">
        <v>0.015</v>
      </c>
      <c r="Z74" s="38">
        <v>0.005</v>
      </c>
      <c r="AA74" s="33" t="s">
        <v>14</v>
      </c>
      <c r="AB74" s="34">
        <v>0.015</v>
      </c>
    </row>
    <row r="75" spans="1:28" ht="8.25" customHeight="1">
      <c r="A75" s="43" t="s">
        <v>86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ht="8.25" customHeight="1">
      <c r="A76" s="41" t="s">
        <v>87</v>
      </c>
      <c r="B76" s="15">
        <v>175.3</v>
      </c>
      <c r="C76" s="5" t="s">
        <v>14</v>
      </c>
      <c r="D76" s="2">
        <v>210.8</v>
      </c>
      <c r="E76" s="27" t="s">
        <v>15</v>
      </c>
      <c r="F76" s="28">
        <f aca="true" t="shared" si="48" ref="F76:F92">B76/1000</f>
        <v>0.1753</v>
      </c>
      <c r="G76" s="29" t="s">
        <v>14</v>
      </c>
      <c r="H76" s="30">
        <f aca="true" t="shared" si="49" ref="H76:H92">D76/1000</f>
        <v>0.21080000000000002</v>
      </c>
      <c r="I76" s="27" t="s">
        <v>16</v>
      </c>
      <c r="J76" s="28">
        <f aca="true" t="shared" si="50" ref="J76:J92">(F76/1*N76*1000+F76/1*Z76*1000)</f>
        <v>87.65</v>
      </c>
      <c r="K76" s="31" t="s">
        <v>14</v>
      </c>
      <c r="L76" s="31">
        <f aca="true" t="shared" si="51" ref="L76:L92">H76/1*P76*1000+H76/1*AB76*1000</f>
        <v>113.4104</v>
      </c>
      <c r="M76" s="27" t="s">
        <v>17</v>
      </c>
      <c r="N76" s="6">
        <v>0.495</v>
      </c>
      <c r="O76" s="6" t="s">
        <v>14</v>
      </c>
      <c r="P76" s="42">
        <v>0.523</v>
      </c>
      <c r="Q76" s="35">
        <f aca="true" t="shared" si="52" ref="Q76:Q92">1-P76-V76-Y76-AB76</f>
        <v>0.421</v>
      </c>
      <c r="R76" s="36" t="s">
        <v>14</v>
      </c>
      <c r="S76" s="37">
        <f aca="true" t="shared" si="53" ref="S76:S92">1-N76-T76-W76-Z76</f>
        <v>0.485</v>
      </c>
      <c r="T76" s="38">
        <v>0.007</v>
      </c>
      <c r="U76" s="33" t="s">
        <v>14</v>
      </c>
      <c r="V76" s="34">
        <v>0.026000000000000002</v>
      </c>
      <c r="W76" s="38">
        <v>0.008</v>
      </c>
      <c r="X76" s="33" t="s">
        <v>14</v>
      </c>
      <c r="Y76" s="34">
        <v>0.015</v>
      </c>
      <c r="Z76" s="38">
        <v>0.005</v>
      </c>
      <c r="AA76" s="33" t="s">
        <v>14</v>
      </c>
      <c r="AB76" s="34">
        <v>0.015</v>
      </c>
    </row>
    <row r="77" spans="1:29" s="40" customFormat="1" ht="8.25" customHeight="1">
      <c r="A77" s="23" t="s">
        <v>88</v>
      </c>
      <c r="B77" s="24">
        <v>265</v>
      </c>
      <c r="C77" s="25" t="s">
        <v>14</v>
      </c>
      <c r="D77" s="26">
        <v>490</v>
      </c>
      <c r="E77" s="27" t="s">
        <v>15</v>
      </c>
      <c r="F77" s="28">
        <f t="shared" si="48"/>
        <v>0.265</v>
      </c>
      <c r="G77" s="29" t="s">
        <v>14</v>
      </c>
      <c r="H77" s="30">
        <f t="shared" si="49"/>
        <v>0.49</v>
      </c>
      <c r="I77" s="27" t="s">
        <v>16</v>
      </c>
      <c r="J77" s="28">
        <f t="shared" si="50"/>
        <v>152.375</v>
      </c>
      <c r="K77" s="31" t="s">
        <v>14</v>
      </c>
      <c r="L77" s="31">
        <f t="shared" si="51"/>
        <v>374.85</v>
      </c>
      <c r="M77" s="27" t="s">
        <v>17</v>
      </c>
      <c r="N77" s="32">
        <v>0.5700000000000001</v>
      </c>
      <c r="O77" s="33" t="s">
        <v>14</v>
      </c>
      <c r="P77" s="34">
        <v>0.75</v>
      </c>
      <c r="Q77" s="35">
        <f t="shared" si="52"/>
        <v>0.194</v>
      </c>
      <c r="R77" s="36" t="s">
        <v>14</v>
      </c>
      <c r="S77" s="37">
        <f t="shared" si="53"/>
        <v>0.41000000000000003</v>
      </c>
      <c r="T77" s="38">
        <v>0.007</v>
      </c>
      <c r="U77" s="33" t="s">
        <v>14</v>
      </c>
      <c r="V77" s="34">
        <v>0.026000000000000002</v>
      </c>
      <c r="W77" s="38">
        <v>0.008</v>
      </c>
      <c r="X77" s="33" t="s">
        <v>14</v>
      </c>
      <c r="Y77" s="34">
        <v>0.015</v>
      </c>
      <c r="Z77" s="38">
        <v>0.005</v>
      </c>
      <c r="AA77" s="33" t="s">
        <v>14</v>
      </c>
      <c r="AB77" s="34">
        <v>0.015</v>
      </c>
      <c r="AC77" s="39"/>
    </row>
    <row r="78" spans="1:28" ht="8.25" customHeight="1">
      <c r="A78" s="41" t="s">
        <v>89</v>
      </c>
      <c r="B78" s="15">
        <v>320.1</v>
      </c>
      <c r="C78" s="5" t="s">
        <v>14</v>
      </c>
      <c r="D78" s="2">
        <v>556.3</v>
      </c>
      <c r="E78" s="27" t="s">
        <v>15</v>
      </c>
      <c r="F78" s="28">
        <f t="shared" si="48"/>
        <v>0.3201</v>
      </c>
      <c r="G78" s="29" t="s">
        <v>14</v>
      </c>
      <c r="H78" s="30">
        <f t="shared" si="49"/>
        <v>0.5563</v>
      </c>
      <c r="I78" s="27" t="s">
        <v>16</v>
      </c>
      <c r="J78" s="28">
        <f t="shared" si="50"/>
        <v>154.9284</v>
      </c>
      <c r="K78" s="31" t="s">
        <v>14</v>
      </c>
      <c r="L78" s="31">
        <f t="shared" si="51"/>
        <v>299.2894</v>
      </c>
      <c r="M78" s="27" t="s">
        <v>17</v>
      </c>
      <c r="N78" s="6">
        <v>0.47900000000000004</v>
      </c>
      <c r="O78" s="6" t="s">
        <v>14</v>
      </c>
      <c r="P78" s="42">
        <v>0.523</v>
      </c>
      <c r="Q78" s="35">
        <f t="shared" si="52"/>
        <v>0.421</v>
      </c>
      <c r="R78" s="36" t="s">
        <v>14</v>
      </c>
      <c r="S78" s="37">
        <f t="shared" si="53"/>
        <v>0.501</v>
      </c>
      <c r="T78" s="38">
        <v>0.007</v>
      </c>
      <c r="U78" s="33" t="s">
        <v>14</v>
      </c>
      <c r="V78" s="34">
        <v>0.026000000000000002</v>
      </c>
      <c r="W78" s="38">
        <v>0.008</v>
      </c>
      <c r="X78" s="33" t="s">
        <v>14</v>
      </c>
      <c r="Y78" s="34">
        <v>0.015</v>
      </c>
      <c r="Z78" s="38">
        <v>0.005</v>
      </c>
      <c r="AA78" s="33" t="s">
        <v>14</v>
      </c>
      <c r="AB78" s="34">
        <v>0.015</v>
      </c>
    </row>
    <row r="79" spans="1:28" ht="8.25" customHeight="1">
      <c r="A79" s="41" t="s">
        <v>90</v>
      </c>
      <c r="B79" s="15">
        <v>378.2</v>
      </c>
      <c r="C79" s="5" t="s">
        <v>14</v>
      </c>
      <c r="D79" s="2">
        <v>605.6</v>
      </c>
      <c r="E79" s="27" t="s">
        <v>15</v>
      </c>
      <c r="F79" s="28">
        <f t="shared" si="48"/>
        <v>0.37820000000000004</v>
      </c>
      <c r="G79" s="29" t="s">
        <v>14</v>
      </c>
      <c r="H79" s="30">
        <f t="shared" si="49"/>
        <v>0.6056</v>
      </c>
      <c r="I79" s="27" t="s">
        <v>16</v>
      </c>
      <c r="J79" s="28">
        <f t="shared" si="50"/>
        <v>181.536</v>
      </c>
      <c r="K79" s="31" t="s">
        <v>14</v>
      </c>
      <c r="L79" s="31">
        <f t="shared" si="51"/>
        <v>322.7848</v>
      </c>
      <c r="M79" s="27" t="s">
        <v>17</v>
      </c>
      <c r="N79" s="6">
        <v>0.47500000000000003</v>
      </c>
      <c r="O79" s="6" t="s">
        <v>14</v>
      </c>
      <c r="P79" s="42">
        <v>0.518</v>
      </c>
      <c r="Q79" s="35">
        <f t="shared" si="52"/>
        <v>0.426</v>
      </c>
      <c r="R79" s="36" t="s">
        <v>14</v>
      </c>
      <c r="S79" s="37">
        <f t="shared" si="53"/>
        <v>0.505</v>
      </c>
      <c r="T79" s="38">
        <v>0.007</v>
      </c>
      <c r="U79" s="33" t="s">
        <v>14</v>
      </c>
      <c r="V79" s="34">
        <v>0.026000000000000002</v>
      </c>
      <c r="W79" s="38">
        <v>0.008</v>
      </c>
      <c r="X79" s="33" t="s">
        <v>14</v>
      </c>
      <c r="Y79" s="34">
        <v>0.015</v>
      </c>
      <c r="Z79" s="38">
        <v>0.005</v>
      </c>
      <c r="AA79" s="33" t="s">
        <v>14</v>
      </c>
      <c r="AB79" s="34">
        <v>0.015</v>
      </c>
    </row>
    <row r="80" spans="1:28" ht="8.25" customHeight="1">
      <c r="A80" s="41" t="s">
        <v>91</v>
      </c>
      <c r="B80" s="15">
        <v>85</v>
      </c>
      <c r="C80" s="3" t="s">
        <v>14</v>
      </c>
      <c r="D80" s="2">
        <v>260</v>
      </c>
      <c r="E80" s="27" t="s">
        <v>15</v>
      </c>
      <c r="F80" s="28">
        <f t="shared" si="48"/>
        <v>0.085</v>
      </c>
      <c r="G80" s="29" t="s">
        <v>14</v>
      </c>
      <c r="H80" s="30">
        <f t="shared" si="49"/>
        <v>0.26</v>
      </c>
      <c r="I80" s="27" t="s">
        <v>16</v>
      </c>
      <c r="J80" s="28">
        <f t="shared" si="50"/>
        <v>40.375</v>
      </c>
      <c r="K80" s="31" t="s">
        <v>14</v>
      </c>
      <c r="L80" s="31">
        <f t="shared" si="51"/>
        <v>141.7</v>
      </c>
      <c r="M80" s="27" t="s">
        <v>17</v>
      </c>
      <c r="N80" s="6">
        <v>0.47</v>
      </c>
      <c r="O80" s="5" t="s">
        <v>14</v>
      </c>
      <c r="P80" s="42">
        <v>0.53</v>
      </c>
      <c r="Q80" s="35">
        <f t="shared" si="52"/>
        <v>0.41400000000000003</v>
      </c>
      <c r="R80" s="36" t="s">
        <v>14</v>
      </c>
      <c r="S80" s="37">
        <f t="shared" si="53"/>
        <v>0.51</v>
      </c>
      <c r="T80" s="38">
        <v>0.007</v>
      </c>
      <c r="U80" s="33" t="s">
        <v>14</v>
      </c>
      <c r="V80" s="34">
        <v>0.026000000000000002</v>
      </c>
      <c r="W80" s="38">
        <v>0.008</v>
      </c>
      <c r="X80" s="33" t="s">
        <v>14</v>
      </c>
      <c r="Y80" s="34">
        <v>0.015</v>
      </c>
      <c r="Z80" s="38">
        <v>0.005</v>
      </c>
      <c r="AA80" s="33" t="s">
        <v>14</v>
      </c>
      <c r="AB80" s="34">
        <v>0.015</v>
      </c>
    </row>
    <row r="81" spans="1:28" ht="8.25" customHeight="1">
      <c r="A81" s="41" t="s">
        <v>92</v>
      </c>
      <c r="B81" s="15">
        <v>105</v>
      </c>
      <c r="C81" s="3" t="s">
        <v>14</v>
      </c>
      <c r="D81" s="2">
        <v>560</v>
      </c>
      <c r="E81" s="27" t="s">
        <v>15</v>
      </c>
      <c r="F81" s="28">
        <f t="shared" si="48"/>
        <v>0.105</v>
      </c>
      <c r="G81" s="29" t="s">
        <v>14</v>
      </c>
      <c r="H81" s="30">
        <f t="shared" si="49"/>
        <v>0.56</v>
      </c>
      <c r="I81" s="27" t="s">
        <v>16</v>
      </c>
      <c r="J81" s="28">
        <f t="shared" si="50"/>
        <v>51.975</v>
      </c>
      <c r="K81" s="31" t="s">
        <v>14</v>
      </c>
      <c r="L81" s="31">
        <f t="shared" si="51"/>
        <v>322</v>
      </c>
      <c r="M81" s="27" t="s">
        <v>17</v>
      </c>
      <c r="N81" s="6">
        <v>0.49</v>
      </c>
      <c r="O81" s="5" t="s">
        <v>14</v>
      </c>
      <c r="P81" s="42">
        <v>0.56</v>
      </c>
      <c r="Q81" s="35">
        <f t="shared" si="52"/>
        <v>0.384</v>
      </c>
      <c r="R81" s="36" t="s">
        <v>14</v>
      </c>
      <c r="S81" s="37">
        <f t="shared" si="53"/>
        <v>0.49</v>
      </c>
      <c r="T81" s="38">
        <v>0.007</v>
      </c>
      <c r="U81" s="33" t="s">
        <v>14</v>
      </c>
      <c r="V81" s="34">
        <v>0.026000000000000002</v>
      </c>
      <c r="W81" s="38">
        <v>0.008</v>
      </c>
      <c r="X81" s="33" t="s">
        <v>14</v>
      </c>
      <c r="Y81" s="34">
        <v>0.015</v>
      </c>
      <c r="Z81" s="38">
        <v>0.005</v>
      </c>
      <c r="AA81" s="33" t="s">
        <v>14</v>
      </c>
      <c r="AB81" s="34">
        <v>0.015</v>
      </c>
    </row>
    <row r="82" spans="1:29" s="40" customFormat="1" ht="8.25" customHeight="1">
      <c r="A82" s="23" t="s">
        <v>93</v>
      </c>
      <c r="B82" s="24">
        <v>70</v>
      </c>
      <c r="C82" s="25" t="s">
        <v>14</v>
      </c>
      <c r="D82" s="26">
        <v>500</v>
      </c>
      <c r="E82" s="27" t="s">
        <v>15</v>
      </c>
      <c r="F82" s="28">
        <f t="shared" si="48"/>
        <v>0.07</v>
      </c>
      <c r="G82" s="29" t="s">
        <v>14</v>
      </c>
      <c r="H82" s="30">
        <f t="shared" si="49"/>
        <v>0.5</v>
      </c>
      <c r="I82" s="27" t="s">
        <v>16</v>
      </c>
      <c r="J82" s="28">
        <f t="shared" si="50"/>
        <v>32.55</v>
      </c>
      <c r="K82" s="31" t="s">
        <v>14</v>
      </c>
      <c r="L82" s="31">
        <f t="shared" si="51"/>
        <v>382.5</v>
      </c>
      <c r="M82" s="27" t="s">
        <v>17</v>
      </c>
      <c r="N82" s="32">
        <v>0.46</v>
      </c>
      <c r="O82" s="33" t="s">
        <v>14</v>
      </c>
      <c r="P82" s="34">
        <v>0.75</v>
      </c>
      <c r="Q82" s="35">
        <f t="shared" si="52"/>
        <v>0.194</v>
      </c>
      <c r="R82" s="36" t="s">
        <v>14</v>
      </c>
      <c r="S82" s="37">
        <f t="shared" si="53"/>
        <v>0.52</v>
      </c>
      <c r="T82" s="38">
        <v>0.007</v>
      </c>
      <c r="U82" s="33" t="s">
        <v>14</v>
      </c>
      <c r="V82" s="34">
        <v>0.026000000000000002</v>
      </c>
      <c r="W82" s="38">
        <v>0.008</v>
      </c>
      <c r="X82" s="33" t="s">
        <v>14</v>
      </c>
      <c r="Y82" s="34">
        <v>0.015</v>
      </c>
      <c r="Z82" s="38">
        <v>0.005</v>
      </c>
      <c r="AA82" s="33" t="s">
        <v>14</v>
      </c>
      <c r="AB82" s="34">
        <v>0.015</v>
      </c>
      <c r="AC82" s="39"/>
    </row>
    <row r="83" spans="1:28" ht="8.25" customHeight="1">
      <c r="A83" s="41" t="s">
        <v>94</v>
      </c>
      <c r="B83" s="15">
        <v>276.9</v>
      </c>
      <c r="C83" s="5" t="s">
        <v>14</v>
      </c>
      <c r="D83" s="2">
        <v>569.3</v>
      </c>
      <c r="E83" s="27" t="s">
        <v>15</v>
      </c>
      <c r="F83" s="28">
        <f t="shared" si="48"/>
        <v>0.27690000000000003</v>
      </c>
      <c r="G83" s="29" t="s">
        <v>14</v>
      </c>
      <c r="H83" s="30">
        <f t="shared" si="49"/>
        <v>0.5693</v>
      </c>
      <c r="I83" s="27" t="s">
        <v>16</v>
      </c>
      <c r="J83" s="28">
        <f t="shared" si="50"/>
        <v>140.3883</v>
      </c>
      <c r="K83" s="31" t="s">
        <v>14</v>
      </c>
      <c r="L83" s="31">
        <f t="shared" si="51"/>
        <v>315.3922</v>
      </c>
      <c r="M83" s="27" t="s">
        <v>17</v>
      </c>
      <c r="N83" s="6">
        <v>0.502</v>
      </c>
      <c r="O83" s="6" t="s">
        <v>14</v>
      </c>
      <c r="P83" s="42">
        <v>0.539</v>
      </c>
      <c r="Q83" s="35">
        <f t="shared" si="52"/>
        <v>0.405</v>
      </c>
      <c r="R83" s="36" t="s">
        <v>14</v>
      </c>
      <c r="S83" s="37">
        <f t="shared" si="53"/>
        <v>0.47800000000000004</v>
      </c>
      <c r="T83" s="38">
        <v>0.007</v>
      </c>
      <c r="U83" s="33" t="s">
        <v>14</v>
      </c>
      <c r="V83" s="34">
        <v>0.026000000000000002</v>
      </c>
      <c r="W83" s="38">
        <v>0.008</v>
      </c>
      <c r="X83" s="33" t="s">
        <v>14</v>
      </c>
      <c r="Y83" s="34">
        <v>0.015</v>
      </c>
      <c r="Z83" s="38">
        <v>0.005</v>
      </c>
      <c r="AA83" s="33" t="s">
        <v>14</v>
      </c>
      <c r="AB83" s="34">
        <v>0.015</v>
      </c>
    </row>
    <row r="84" spans="1:29" s="40" customFormat="1" ht="8.25" customHeight="1">
      <c r="A84" s="23" t="s">
        <v>95</v>
      </c>
      <c r="B84" s="24">
        <v>110</v>
      </c>
      <c r="C84" s="25" t="s">
        <v>14</v>
      </c>
      <c r="D84" s="26">
        <v>225</v>
      </c>
      <c r="E84" s="27" t="s">
        <v>15</v>
      </c>
      <c r="F84" s="28">
        <f t="shared" si="48"/>
        <v>0.11</v>
      </c>
      <c r="G84" s="29" t="s">
        <v>14</v>
      </c>
      <c r="H84" s="30">
        <f t="shared" si="49"/>
        <v>0.225</v>
      </c>
      <c r="I84" s="27" t="s">
        <v>16</v>
      </c>
      <c r="J84" s="28">
        <f t="shared" si="50"/>
        <v>47.85</v>
      </c>
      <c r="K84" s="31" t="s">
        <v>14</v>
      </c>
      <c r="L84" s="31">
        <f t="shared" si="51"/>
        <v>118.125</v>
      </c>
      <c r="M84" s="27" t="s">
        <v>17</v>
      </c>
      <c r="N84" s="32">
        <v>0.43</v>
      </c>
      <c r="O84" s="33" t="s">
        <v>14</v>
      </c>
      <c r="P84" s="34">
        <v>0.51</v>
      </c>
      <c r="Q84" s="35">
        <f t="shared" si="52"/>
        <v>0.434</v>
      </c>
      <c r="R84" s="36" t="s">
        <v>14</v>
      </c>
      <c r="S84" s="37">
        <f t="shared" si="53"/>
        <v>0.55</v>
      </c>
      <c r="T84" s="38">
        <v>0.007</v>
      </c>
      <c r="U84" s="33" t="s">
        <v>14</v>
      </c>
      <c r="V84" s="34">
        <v>0.026000000000000002</v>
      </c>
      <c r="W84" s="38">
        <v>0.008</v>
      </c>
      <c r="X84" s="33" t="s">
        <v>14</v>
      </c>
      <c r="Y84" s="34">
        <v>0.015</v>
      </c>
      <c r="Z84" s="38">
        <v>0.005</v>
      </c>
      <c r="AA84" s="33" t="s">
        <v>14</v>
      </c>
      <c r="AB84" s="34">
        <v>0.015</v>
      </c>
      <c r="AC84" s="39"/>
    </row>
    <row r="85" spans="1:28" ht="8.25" customHeight="1">
      <c r="A85" s="41" t="s">
        <v>96</v>
      </c>
      <c r="B85" s="15">
        <v>146.3</v>
      </c>
      <c r="C85" s="5" t="s">
        <v>14</v>
      </c>
      <c r="D85" s="2">
        <v>152.1</v>
      </c>
      <c r="E85" s="27" t="s">
        <v>15</v>
      </c>
      <c r="F85" s="28">
        <f t="shared" si="48"/>
        <v>0.1463</v>
      </c>
      <c r="G85" s="29" t="s">
        <v>14</v>
      </c>
      <c r="H85" s="30">
        <f t="shared" si="49"/>
        <v>0.1521</v>
      </c>
      <c r="I85" s="27" t="s">
        <v>16</v>
      </c>
      <c r="J85" s="28">
        <f t="shared" si="50"/>
        <v>72.1259</v>
      </c>
      <c r="K85" s="31" t="s">
        <v>14</v>
      </c>
      <c r="L85" s="31">
        <f t="shared" si="51"/>
        <v>82.4382</v>
      </c>
      <c r="M85" s="27" t="s">
        <v>17</v>
      </c>
      <c r="N85" s="6">
        <v>0.488</v>
      </c>
      <c r="O85" s="6" t="s">
        <v>14</v>
      </c>
      <c r="P85" s="42">
        <v>0.527</v>
      </c>
      <c r="Q85" s="35">
        <f t="shared" si="52"/>
        <v>0.417</v>
      </c>
      <c r="R85" s="36" t="s">
        <v>14</v>
      </c>
      <c r="S85" s="37">
        <f t="shared" si="53"/>
        <v>0.492</v>
      </c>
      <c r="T85" s="38">
        <v>0.007</v>
      </c>
      <c r="U85" s="33" t="s">
        <v>14</v>
      </c>
      <c r="V85" s="34">
        <v>0.026000000000000002</v>
      </c>
      <c r="W85" s="38">
        <v>0.008</v>
      </c>
      <c r="X85" s="33" t="s">
        <v>14</v>
      </c>
      <c r="Y85" s="34">
        <v>0.015</v>
      </c>
      <c r="Z85" s="38">
        <v>0.005</v>
      </c>
      <c r="AA85" s="33" t="s">
        <v>14</v>
      </c>
      <c r="AB85" s="34">
        <v>0.015</v>
      </c>
    </row>
    <row r="86" spans="1:28" ht="8.25" customHeight="1">
      <c r="A86" s="41" t="s">
        <v>97</v>
      </c>
      <c r="B86" s="15">
        <v>497.3</v>
      </c>
      <c r="C86" s="5" t="s">
        <v>14</v>
      </c>
      <c r="D86" s="2">
        <v>594.3</v>
      </c>
      <c r="E86" s="27" t="s">
        <v>15</v>
      </c>
      <c r="F86" s="28">
        <f t="shared" si="48"/>
        <v>0.4973</v>
      </c>
      <c r="G86" s="29" t="s">
        <v>14</v>
      </c>
      <c r="H86" s="30">
        <f t="shared" si="49"/>
        <v>0.5943</v>
      </c>
      <c r="I86" s="27" t="s">
        <v>16</v>
      </c>
      <c r="J86" s="28">
        <f t="shared" si="50"/>
        <v>244.6716</v>
      </c>
      <c r="K86" s="31" t="s">
        <v>14</v>
      </c>
      <c r="L86" s="31">
        <f t="shared" si="51"/>
        <v>317.3562</v>
      </c>
      <c r="M86" s="27" t="s">
        <v>17</v>
      </c>
      <c r="N86" s="6">
        <v>0.487</v>
      </c>
      <c r="O86" s="6" t="s">
        <v>14</v>
      </c>
      <c r="P86" s="42">
        <v>0.519</v>
      </c>
      <c r="Q86" s="35">
        <f t="shared" si="52"/>
        <v>0.425</v>
      </c>
      <c r="R86" s="36" t="s">
        <v>14</v>
      </c>
      <c r="S86" s="37">
        <f t="shared" si="53"/>
        <v>0.493</v>
      </c>
      <c r="T86" s="38">
        <v>0.007</v>
      </c>
      <c r="U86" s="33" t="s">
        <v>14</v>
      </c>
      <c r="V86" s="34">
        <v>0.026000000000000002</v>
      </c>
      <c r="W86" s="38">
        <v>0.008</v>
      </c>
      <c r="X86" s="33" t="s">
        <v>14</v>
      </c>
      <c r="Y86" s="34">
        <v>0.015</v>
      </c>
      <c r="Z86" s="38">
        <v>0.005</v>
      </c>
      <c r="AA86" s="33" t="s">
        <v>14</v>
      </c>
      <c r="AB86" s="34">
        <v>0.015</v>
      </c>
    </row>
    <row r="87" spans="1:28" ht="8.25" customHeight="1">
      <c r="A87" s="41" t="s">
        <v>98</v>
      </c>
      <c r="B87" s="15">
        <v>79.7</v>
      </c>
      <c r="D87" s="2">
        <v>96.3</v>
      </c>
      <c r="E87" s="27" t="s">
        <v>15</v>
      </c>
      <c r="F87" s="28">
        <f t="shared" si="48"/>
        <v>0.07970000000000001</v>
      </c>
      <c r="G87" s="29" t="s">
        <v>14</v>
      </c>
      <c r="H87" s="30">
        <f t="shared" si="49"/>
        <v>0.09630000000000001</v>
      </c>
      <c r="I87" s="27" t="s">
        <v>16</v>
      </c>
      <c r="J87" s="28">
        <f t="shared" si="50"/>
        <v>42.9583</v>
      </c>
      <c r="K87" s="31" t="s">
        <v>14</v>
      </c>
      <c r="L87" s="31">
        <f t="shared" si="51"/>
        <v>56.5281</v>
      </c>
      <c r="M87" s="27"/>
      <c r="N87" s="6">
        <v>0.534</v>
      </c>
      <c r="P87" s="42">
        <v>0.5720000000000001</v>
      </c>
      <c r="Q87" s="35">
        <f t="shared" si="52"/>
        <v>0.372</v>
      </c>
      <c r="R87" s="36" t="s">
        <v>14</v>
      </c>
      <c r="S87" s="37">
        <f t="shared" si="53"/>
        <v>0.446</v>
      </c>
      <c r="T87" s="38">
        <v>0.007</v>
      </c>
      <c r="U87" s="33" t="s">
        <v>14</v>
      </c>
      <c r="V87" s="34">
        <v>0.026000000000000002</v>
      </c>
      <c r="W87" s="38">
        <v>0.008</v>
      </c>
      <c r="X87" s="33" t="s">
        <v>14</v>
      </c>
      <c r="Y87" s="34">
        <v>0.015</v>
      </c>
      <c r="Z87" s="38">
        <v>0.005</v>
      </c>
      <c r="AA87" s="33" t="s">
        <v>14</v>
      </c>
      <c r="AB87" s="34">
        <v>0.015</v>
      </c>
    </row>
    <row r="88" spans="1:28" ht="8.25" customHeight="1">
      <c r="A88" s="41" t="s">
        <v>99</v>
      </c>
      <c r="B88" s="15">
        <v>270</v>
      </c>
      <c r="D88" s="2">
        <v>420</v>
      </c>
      <c r="E88" s="27" t="s">
        <v>15</v>
      </c>
      <c r="F88" s="28">
        <f t="shared" si="48"/>
        <v>0.27</v>
      </c>
      <c r="G88" s="29" t="s">
        <v>14</v>
      </c>
      <c r="H88" s="30">
        <f t="shared" si="49"/>
        <v>0.42</v>
      </c>
      <c r="I88" s="27" t="s">
        <v>16</v>
      </c>
      <c r="J88" s="28">
        <f t="shared" si="50"/>
        <v>125.55</v>
      </c>
      <c r="K88" s="31" t="s">
        <v>14</v>
      </c>
      <c r="L88" s="31">
        <f t="shared" si="51"/>
        <v>224.7</v>
      </c>
      <c r="M88" s="27" t="s">
        <v>17</v>
      </c>
      <c r="N88" s="6">
        <v>0.46</v>
      </c>
      <c r="P88" s="42">
        <v>0.52</v>
      </c>
      <c r="Q88" s="35">
        <f t="shared" si="52"/>
        <v>0.424</v>
      </c>
      <c r="R88" s="36" t="s">
        <v>14</v>
      </c>
      <c r="S88" s="37">
        <f t="shared" si="53"/>
        <v>0.52</v>
      </c>
      <c r="T88" s="38">
        <v>0.007</v>
      </c>
      <c r="U88" s="33" t="s">
        <v>14</v>
      </c>
      <c r="V88" s="34">
        <v>0.026000000000000002</v>
      </c>
      <c r="W88" s="38">
        <v>0.008</v>
      </c>
      <c r="X88" s="33" t="s">
        <v>14</v>
      </c>
      <c r="Y88" s="34">
        <v>0.015</v>
      </c>
      <c r="Z88" s="38">
        <v>0.005</v>
      </c>
      <c r="AA88" s="33" t="s">
        <v>14</v>
      </c>
      <c r="AB88" s="34">
        <v>0.015</v>
      </c>
    </row>
    <row r="89" spans="1:28" ht="8.25" customHeight="1">
      <c r="A89" s="41" t="s">
        <v>100</v>
      </c>
      <c r="B89" s="15">
        <v>73.8</v>
      </c>
      <c r="C89" s="5" t="s">
        <v>14</v>
      </c>
      <c r="D89" s="2">
        <v>115.2</v>
      </c>
      <c r="E89" s="27" t="s">
        <v>15</v>
      </c>
      <c r="F89" s="28">
        <f t="shared" si="48"/>
        <v>0.0738</v>
      </c>
      <c r="G89" s="29" t="s">
        <v>14</v>
      </c>
      <c r="H89" s="30">
        <f t="shared" si="49"/>
        <v>0.11520000000000001</v>
      </c>
      <c r="I89" s="27" t="s">
        <v>16</v>
      </c>
      <c r="J89" s="28">
        <f t="shared" si="50"/>
        <v>36.6048</v>
      </c>
      <c r="K89" s="31" t="s">
        <v>14</v>
      </c>
      <c r="L89" s="31">
        <f t="shared" si="51"/>
        <v>63.0144</v>
      </c>
      <c r="M89" s="27" t="s">
        <v>17</v>
      </c>
      <c r="N89" s="6">
        <v>0.491</v>
      </c>
      <c r="O89" s="6" t="s">
        <v>14</v>
      </c>
      <c r="P89" s="42">
        <v>0.532</v>
      </c>
      <c r="Q89" s="35">
        <f t="shared" si="52"/>
        <v>0.41200000000000003</v>
      </c>
      <c r="R89" s="36" t="s">
        <v>14</v>
      </c>
      <c r="S89" s="37">
        <f t="shared" si="53"/>
        <v>0.489</v>
      </c>
      <c r="T89" s="38">
        <v>0.007</v>
      </c>
      <c r="U89" s="33" t="s">
        <v>14</v>
      </c>
      <c r="V89" s="34">
        <v>0.026000000000000002</v>
      </c>
      <c r="W89" s="38">
        <v>0.008</v>
      </c>
      <c r="X89" s="33" t="s">
        <v>14</v>
      </c>
      <c r="Y89" s="34">
        <v>0.015</v>
      </c>
      <c r="Z89" s="38">
        <v>0.005</v>
      </c>
      <c r="AA89" s="33" t="s">
        <v>14</v>
      </c>
      <c r="AB89" s="34">
        <v>0.015</v>
      </c>
    </row>
    <row r="90" spans="1:28" ht="8.25" customHeight="1">
      <c r="A90" s="41" t="s">
        <v>101</v>
      </c>
      <c r="B90" s="15">
        <v>59.2</v>
      </c>
      <c r="C90" s="5" t="s">
        <v>14</v>
      </c>
      <c r="D90" s="2">
        <v>98.7</v>
      </c>
      <c r="E90" s="27" t="s">
        <v>15</v>
      </c>
      <c r="F90" s="28">
        <f t="shared" si="48"/>
        <v>0.0592</v>
      </c>
      <c r="G90" s="29" t="s">
        <v>14</v>
      </c>
      <c r="H90" s="30">
        <f t="shared" si="49"/>
        <v>0.09870000000000001</v>
      </c>
      <c r="I90" s="27" t="s">
        <v>16</v>
      </c>
      <c r="J90" s="28">
        <f t="shared" si="50"/>
        <v>31.0208</v>
      </c>
      <c r="K90" s="31" t="s">
        <v>14</v>
      </c>
      <c r="L90" s="31">
        <f t="shared" si="51"/>
        <v>60.0096</v>
      </c>
      <c r="M90" s="27" t="s">
        <v>17</v>
      </c>
      <c r="N90" s="6">
        <v>0.519</v>
      </c>
      <c r="O90" s="6" t="s">
        <v>14</v>
      </c>
      <c r="P90" s="42">
        <v>0.593</v>
      </c>
      <c r="Q90" s="35">
        <f t="shared" si="52"/>
        <v>0.35100000000000003</v>
      </c>
      <c r="R90" s="36" t="s">
        <v>14</v>
      </c>
      <c r="S90" s="37">
        <f t="shared" si="53"/>
        <v>0.461</v>
      </c>
      <c r="T90" s="38">
        <v>0.007</v>
      </c>
      <c r="U90" s="33" t="s">
        <v>14</v>
      </c>
      <c r="V90" s="34">
        <v>0.026000000000000002</v>
      </c>
      <c r="W90" s="38">
        <v>0.008</v>
      </c>
      <c r="X90" s="33" t="s">
        <v>14</v>
      </c>
      <c r="Y90" s="34">
        <v>0.015</v>
      </c>
      <c r="Z90" s="38">
        <v>0.005</v>
      </c>
      <c r="AA90" s="33" t="s">
        <v>14</v>
      </c>
      <c r="AB90" s="34">
        <v>0.015</v>
      </c>
    </row>
    <row r="91" spans="1:28" ht="8.25" customHeight="1">
      <c r="A91" s="41" t="s">
        <v>102</v>
      </c>
      <c r="B91" s="15">
        <v>58.1</v>
      </c>
      <c r="C91" s="5" t="s">
        <v>14</v>
      </c>
      <c r="D91" s="2">
        <v>98.3</v>
      </c>
      <c r="E91" s="27" t="s">
        <v>15</v>
      </c>
      <c r="F91" s="28">
        <f t="shared" si="48"/>
        <v>0.058100000000000006</v>
      </c>
      <c r="G91" s="29" t="s">
        <v>14</v>
      </c>
      <c r="H91" s="30">
        <f t="shared" si="49"/>
        <v>0.0983</v>
      </c>
      <c r="I91" s="27" t="s">
        <v>16</v>
      </c>
      <c r="J91" s="28">
        <f t="shared" si="50"/>
        <v>32.0712</v>
      </c>
      <c r="K91" s="31" t="s">
        <v>14</v>
      </c>
      <c r="L91" s="31">
        <f t="shared" si="51"/>
        <v>59.0783</v>
      </c>
      <c r="M91" s="27" t="s">
        <v>17</v>
      </c>
      <c r="N91" s="6">
        <v>0.547</v>
      </c>
      <c r="O91" s="6" t="s">
        <v>14</v>
      </c>
      <c r="P91" s="42">
        <v>0.586</v>
      </c>
      <c r="Q91" s="35">
        <f t="shared" si="52"/>
        <v>0.358</v>
      </c>
      <c r="R91" s="36" t="s">
        <v>14</v>
      </c>
      <c r="S91" s="37">
        <f t="shared" si="53"/>
        <v>0.433</v>
      </c>
      <c r="T91" s="38">
        <v>0.007</v>
      </c>
      <c r="U91" s="33" t="s">
        <v>14</v>
      </c>
      <c r="V91" s="34">
        <v>0.026000000000000002</v>
      </c>
      <c r="W91" s="38">
        <v>0.008</v>
      </c>
      <c r="X91" s="33" t="s">
        <v>14</v>
      </c>
      <c r="Y91" s="34">
        <v>0.015</v>
      </c>
      <c r="Z91" s="38">
        <v>0.005</v>
      </c>
      <c r="AA91" s="33" t="s">
        <v>14</v>
      </c>
      <c r="AB91" s="34">
        <v>0.015</v>
      </c>
    </row>
    <row r="92" spans="1:28" ht="8.25" customHeight="1">
      <c r="A92" s="41" t="s">
        <v>103</v>
      </c>
      <c r="B92" s="15">
        <v>78.5</v>
      </c>
      <c r="C92" s="5" t="s">
        <v>14</v>
      </c>
      <c r="D92" s="2">
        <v>82.7</v>
      </c>
      <c r="E92" s="27" t="s">
        <v>15</v>
      </c>
      <c r="F92" s="28">
        <f t="shared" si="48"/>
        <v>0.0785</v>
      </c>
      <c r="G92" s="29" t="s">
        <v>14</v>
      </c>
      <c r="H92" s="30">
        <f t="shared" si="49"/>
        <v>0.08270000000000001</v>
      </c>
      <c r="I92" s="27" t="s">
        <v>16</v>
      </c>
      <c r="J92" s="28">
        <f t="shared" si="50"/>
        <v>46.3935</v>
      </c>
      <c r="K92" s="31" t="s">
        <v>14</v>
      </c>
      <c r="L92" s="31">
        <f t="shared" si="51"/>
        <v>56.8976</v>
      </c>
      <c r="M92" s="27" t="s">
        <v>17</v>
      </c>
      <c r="N92" s="6">
        <v>0.586</v>
      </c>
      <c r="O92" s="6" t="s">
        <v>14</v>
      </c>
      <c r="P92" s="42">
        <v>0.673</v>
      </c>
      <c r="Q92" s="35">
        <f t="shared" si="52"/>
        <v>0.271</v>
      </c>
      <c r="R92" s="36" t="s">
        <v>14</v>
      </c>
      <c r="S92" s="37">
        <f t="shared" si="53"/>
        <v>0.394</v>
      </c>
      <c r="T92" s="38">
        <v>0.007</v>
      </c>
      <c r="U92" s="33" t="s">
        <v>14</v>
      </c>
      <c r="V92" s="34">
        <v>0.026000000000000002</v>
      </c>
      <c r="W92" s="38">
        <v>0.008</v>
      </c>
      <c r="X92" s="33" t="s">
        <v>14</v>
      </c>
      <c r="Y92" s="34">
        <v>0.015</v>
      </c>
      <c r="Z92" s="38">
        <v>0.005</v>
      </c>
      <c r="AA92" s="33" t="s">
        <v>14</v>
      </c>
      <c r="AB92" s="34">
        <v>0.015</v>
      </c>
    </row>
    <row r="93" spans="1:28" ht="8.25" customHeight="1">
      <c r="A93" s="43" t="s">
        <v>104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 ht="8.25" customHeight="1">
      <c r="A94" s="41" t="s">
        <v>105</v>
      </c>
      <c r="B94" s="15">
        <v>874.5</v>
      </c>
      <c r="C94" s="3" t="s">
        <v>14</v>
      </c>
      <c r="D94" s="2">
        <v>1450</v>
      </c>
      <c r="E94" s="27" t="s">
        <v>15</v>
      </c>
      <c r="F94" s="28">
        <f aca="true" t="shared" si="54" ref="F94:F100">B94/1000</f>
        <v>0.8745</v>
      </c>
      <c r="G94" s="29" t="s">
        <v>14</v>
      </c>
      <c r="H94" s="30">
        <f aca="true" t="shared" si="55" ref="H94:H100">D94/1000</f>
        <v>1.45</v>
      </c>
      <c r="I94" s="27" t="s">
        <v>16</v>
      </c>
      <c r="J94" s="28">
        <f aca="true" t="shared" si="56" ref="J94:J100">(F94/1*N94*1000+F94/1*Z94*1000)</f>
        <v>590.2875</v>
      </c>
      <c r="K94" s="31" t="s">
        <v>14</v>
      </c>
      <c r="L94" s="31">
        <f aca="true" t="shared" si="57" ref="L94:L100">H94/1*P94*1000+H94/1*AB94*1000</f>
        <v>1065.75</v>
      </c>
      <c r="M94" s="27" t="s">
        <v>17</v>
      </c>
      <c r="N94" s="6">
        <v>0.67</v>
      </c>
      <c r="O94" s="5" t="s">
        <v>14</v>
      </c>
      <c r="P94" s="42">
        <v>0.72</v>
      </c>
      <c r="Q94" s="35">
        <f aca="true" t="shared" si="58" ref="Q94:Q100">1-P94-V94-Y94-AB94</f>
        <v>0.224</v>
      </c>
      <c r="R94" s="36" t="s">
        <v>14</v>
      </c>
      <c r="S94" s="37">
        <f aca="true" t="shared" si="59" ref="S94:S100">1-N94-T94-W94-Z94</f>
        <v>0.31</v>
      </c>
      <c r="T94" s="38">
        <v>0.007</v>
      </c>
      <c r="U94" s="33" t="s">
        <v>14</v>
      </c>
      <c r="V94" s="34">
        <v>0.026000000000000002</v>
      </c>
      <c r="W94" s="38">
        <v>0.008</v>
      </c>
      <c r="X94" s="33" t="s">
        <v>14</v>
      </c>
      <c r="Y94" s="34">
        <v>0.015</v>
      </c>
      <c r="Z94" s="38">
        <v>0.005</v>
      </c>
      <c r="AA94" s="33" t="s">
        <v>14</v>
      </c>
      <c r="AB94" s="34">
        <v>0.015</v>
      </c>
    </row>
    <row r="95" spans="1:28" ht="8.25" customHeight="1">
      <c r="A95" s="41" t="s">
        <v>106</v>
      </c>
      <c r="B95" s="15">
        <v>170</v>
      </c>
      <c r="D95" s="2">
        <v>320</v>
      </c>
      <c r="E95" s="27" t="s">
        <v>15</v>
      </c>
      <c r="F95" s="28">
        <f t="shared" si="54"/>
        <v>0.17</v>
      </c>
      <c r="G95" s="29" t="s">
        <v>14</v>
      </c>
      <c r="H95" s="30">
        <f t="shared" si="55"/>
        <v>0.32</v>
      </c>
      <c r="I95" s="27" t="s">
        <v>16</v>
      </c>
      <c r="J95" s="28">
        <f t="shared" si="56"/>
        <v>109.65</v>
      </c>
      <c r="K95" s="31" t="s">
        <v>14</v>
      </c>
      <c r="L95" s="31">
        <f t="shared" si="57"/>
        <v>239.68000000000004</v>
      </c>
      <c r="M95" s="27" t="s">
        <v>17</v>
      </c>
      <c r="N95" s="6">
        <v>0.64</v>
      </c>
      <c r="P95" s="42">
        <v>0.7340000000000001</v>
      </c>
      <c r="Q95" s="35">
        <f t="shared" si="58"/>
        <v>0.2099999999999999</v>
      </c>
      <c r="R95" s="36" t="s">
        <v>14</v>
      </c>
      <c r="S95" s="37">
        <f t="shared" si="59"/>
        <v>0.33999999999999997</v>
      </c>
      <c r="T95" s="38">
        <v>0.007</v>
      </c>
      <c r="U95" s="33" t="s">
        <v>14</v>
      </c>
      <c r="V95" s="34">
        <v>0.026000000000000002</v>
      </c>
      <c r="W95" s="38">
        <v>0.008</v>
      </c>
      <c r="X95" s="33" t="s">
        <v>14</v>
      </c>
      <c r="Y95" s="34">
        <v>0.015</v>
      </c>
      <c r="Z95" s="38">
        <v>0.005</v>
      </c>
      <c r="AA95" s="33" t="s">
        <v>14</v>
      </c>
      <c r="AB95" s="34">
        <v>0.015</v>
      </c>
    </row>
    <row r="96" spans="1:28" ht="8.25" customHeight="1">
      <c r="A96" s="41" t="s">
        <v>107</v>
      </c>
      <c r="B96" s="15">
        <v>893.1</v>
      </c>
      <c r="C96" s="5" t="s">
        <v>14</v>
      </c>
      <c r="D96" s="2">
        <v>1235.7</v>
      </c>
      <c r="E96" s="27" t="s">
        <v>15</v>
      </c>
      <c r="F96" s="28">
        <f t="shared" si="54"/>
        <v>0.8931</v>
      </c>
      <c r="G96" s="29" t="s">
        <v>14</v>
      </c>
      <c r="H96" s="30">
        <f t="shared" si="55"/>
        <v>1.2357</v>
      </c>
      <c r="I96" s="27" t="s">
        <v>16</v>
      </c>
      <c r="J96" s="28">
        <f t="shared" si="56"/>
        <v>559.0806</v>
      </c>
      <c r="K96" s="31" t="s">
        <v>14</v>
      </c>
      <c r="L96" s="31">
        <f t="shared" si="57"/>
        <v>897.1182</v>
      </c>
      <c r="M96" s="27" t="s">
        <v>17</v>
      </c>
      <c r="N96" s="6">
        <v>0.621</v>
      </c>
      <c r="O96" s="6" t="s">
        <v>14</v>
      </c>
      <c r="P96" s="42">
        <v>0.711</v>
      </c>
      <c r="Q96" s="35">
        <f t="shared" si="58"/>
        <v>0.233</v>
      </c>
      <c r="R96" s="36" t="s">
        <v>14</v>
      </c>
      <c r="S96" s="37">
        <f t="shared" si="59"/>
        <v>0.359</v>
      </c>
      <c r="T96" s="38">
        <v>0.007</v>
      </c>
      <c r="U96" s="33" t="s">
        <v>14</v>
      </c>
      <c r="V96" s="34">
        <v>0.026000000000000002</v>
      </c>
      <c r="W96" s="38">
        <v>0.008</v>
      </c>
      <c r="X96" s="33" t="s">
        <v>14</v>
      </c>
      <c r="Y96" s="34">
        <v>0.015</v>
      </c>
      <c r="Z96" s="38">
        <v>0.005</v>
      </c>
      <c r="AA96" s="33" t="s">
        <v>14</v>
      </c>
      <c r="AB96" s="34">
        <v>0.015</v>
      </c>
    </row>
    <row r="97" spans="1:28" ht="8.25" customHeight="1">
      <c r="A97" s="41" t="s">
        <v>108</v>
      </c>
      <c r="B97" s="15">
        <v>887.7</v>
      </c>
      <c r="C97" s="5" t="s">
        <v>14</v>
      </c>
      <c r="D97" s="2">
        <v>1198.7</v>
      </c>
      <c r="E97" s="27" t="s">
        <v>15</v>
      </c>
      <c r="F97" s="28">
        <f t="shared" si="54"/>
        <v>0.8877</v>
      </c>
      <c r="G97" s="29" t="s">
        <v>14</v>
      </c>
      <c r="H97" s="30">
        <f t="shared" si="55"/>
        <v>1.1987</v>
      </c>
      <c r="I97" s="27" t="s">
        <v>16</v>
      </c>
      <c r="J97" s="28">
        <f t="shared" si="56"/>
        <v>546.8232</v>
      </c>
      <c r="K97" s="31" t="s">
        <v>14</v>
      </c>
      <c r="L97" s="31">
        <f t="shared" si="57"/>
        <v>843.8848</v>
      </c>
      <c r="M97" s="27" t="s">
        <v>17</v>
      </c>
      <c r="N97" s="6">
        <v>0.611</v>
      </c>
      <c r="O97" s="6" t="s">
        <v>14</v>
      </c>
      <c r="P97" s="42">
        <v>0.6890000000000001</v>
      </c>
      <c r="Q97" s="35">
        <f t="shared" si="58"/>
        <v>0.255</v>
      </c>
      <c r="R97" s="36" t="s">
        <v>14</v>
      </c>
      <c r="S97" s="37">
        <f t="shared" si="59"/>
        <v>0.369</v>
      </c>
      <c r="T97" s="38">
        <v>0.007</v>
      </c>
      <c r="U97" s="33" t="s">
        <v>14</v>
      </c>
      <c r="V97" s="34">
        <v>0.026000000000000002</v>
      </c>
      <c r="W97" s="38">
        <v>0.008</v>
      </c>
      <c r="X97" s="33" t="s">
        <v>14</v>
      </c>
      <c r="Y97" s="34">
        <v>0.015</v>
      </c>
      <c r="Z97" s="38">
        <v>0.005</v>
      </c>
      <c r="AA97" s="33" t="s">
        <v>14</v>
      </c>
      <c r="AB97" s="34">
        <v>0.015</v>
      </c>
    </row>
    <row r="98" spans="1:28" ht="8.25" customHeight="1">
      <c r="A98" s="41" t="s">
        <v>109</v>
      </c>
      <c r="B98" s="15">
        <v>897.5</v>
      </c>
      <c r="C98" s="5"/>
      <c r="D98" s="2">
        <v>1241.7</v>
      </c>
      <c r="E98" s="27" t="s">
        <v>15</v>
      </c>
      <c r="F98" s="28">
        <f t="shared" si="54"/>
        <v>0.8975000000000001</v>
      </c>
      <c r="G98" s="29" t="s">
        <v>14</v>
      </c>
      <c r="H98" s="30">
        <f t="shared" si="55"/>
        <v>1.2417</v>
      </c>
      <c r="I98" s="27" t="s">
        <v>16</v>
      </c>
      <c r="J98" s="28">
        <f t="shared" si="56"/>
        <v>588.76</v>
      </c>
      <c r="K98" s="31" t="s">
        <v>14</v>
      </c>
      <c r="L98" s="31">
        <f t="shared" si="57"/>
        <v>877.8819</v>
      </c>
      <c r="M98" s="27" t="s">
        <v>17</v>
      </c>
      <c r="N98" s="6">
        <v>0.651</v>
      </c>
      <c r="O98" s="6" t="s">
        <v>14</v>
      </c>
      <c r="P98" s="42">
        <v>0.6920000000000001</v>
      </c>
      <c r="Q98" s="35">
        <f t="shared" si="58"/>
        <v>0.252</v>
      </c>
      <c r="R98" s="36" t="s">
        <v>14</v>
      </c>
      <c r="S98" s="37">
        <f t="shared" si="59"/>
        <v>0.329</v>
      </c>
      <c r="T98" s="38">
        <v>0.007</v>
      </c>
      <c r="U98" s="33" t="s">
        <v>14</v>
      </c>
      <c r="V98" s="34">
        <v>0.026000000000000002</v>
      </c>
      <c r="W98" s="38">
        <v>0.008</v>
      </c>
      <c r="X98" s="33" t="s">
        <v>14</v>
      </c>
      <c r="Y98" s="34">
        <v>0.015</v>
      </c>
      <c r="Z98" s="38">
        <v>0.005</v>
      </c>
      <c r="AA98" s="33" t="s">
        <v>14</v>
      </c>
      <c r="AB98" s="34">
        <v>0.015</v>
      </c>
    </row>
    <row r="99" spans="1:28" ht="8.25" customHeight="1">
      <c r="A99" s="41" t="s">
        <v>110</v>
      </c>
      <c r="B99" s="15">
        <v>901.4</v>
      </c>
      <c r="C99" s="5" t="s">
        <v>14</v>
      </c>
      <c r="D99" s="2">
        <v>1227.8</v>
      </c>
      <c r="E99" s="27" t="s">
        <v>15</v>
      </c>
      <c r="F99" s="28">
        <f t="shared" si="54"/>
        <v>0.9014000000000001</v>
      </c>
      <c r="G99" s="29" t="s">
        <v>14</v>
      </c>
      <c r="H99" s="30">
        <f t="shared" si="55"/>
        <v>1.2278</v>
      </c>
      <c r="I99" s="27" t="s">
        <v>16</v>
      </c>
      <c r="J99" s="28">
        <f t="shared" si="56"/>
        <v>579.6002</v>
      </c>
      <c r="K99" s="31" t="s">
        <v>14</v>
      </c>
      <c r="L99" s="31">
        <f t="shared" si="57"/>
        <v>866.8268</v>
      </c>
      <c r="M99" s="27" t="s">
        <v>17</v>
      </c>
      <c r="N99" s="6">
        <v>0.638</v>
      </c>
      <c r="O99" s="6" t="s">
        <v>14</v>
      </c>
      <c r="P99" s="42">
        <v>0.6910000000000001</v>
      </c>
      <c r="Q99" s="35">
        <f t="shared" si="58"/>
        <v>0.253</v>
      </c>
      <c r="R99" s="36" t="s">
        <v>14</v>
      </c>
      <c r="S99" s="37">
        <f t="shared" si="59"/>
        <v>0.342</v>
      </c>
      <c r="T99" s="38">
        <v>0.007</v>
      </c>
      <c r="U99" s="33" t="s">
        <v>14</v>
      </c>
      <c r="V99" s="34">
        <v>0.026000000000000002</v>
      </c>
      <c r="W99" s="38">
        <v>0.008</v>
      </c>
      <c r="X99" s="33" t="s">
        <v>14</v>
      </c>
      <c r="Y99" s="34">
        <v>0.015</v>
      </c>
      <c r="Z99" s="38">
        <v>0.005</v>
      </c>
      <c r="AA99" s="33" t="s">
        <v>14</v>
      </c>
      <c r="AB99" s="34">
        <v>0.015</v>
      </c>
    </row>
    <row r="100" spans="1:28" ht="8.25" customHeight="1">
      <c r="A100" s="41" t="s">
        <v>111</v>
      </c>
      <c r="B100" s="15">
        <v>789.2</v>
      </c>
      <c r="C100" s="5" t="s">
        <v>14</v>
      </c>
      <c r="D100" s="2">
        <v>971.3</v>
      </c>
      <c r="E100" s="27" t="s">
        <v>15</v>
      </c>
      <c r="F100" s="28">
        <f t="shared" si="54"/>
        <v>0.7892</v>
      </c>
      <c r="G100" s="29" t="s">
        <v>14</v>
      </c>
      <c r="H100" s="30">
        <f t="shared" si="55"/>
        <v>0.9713</v>
      </c>
      <c r="I100" s="27" t="s">
        <v>16</v>
      </c>
      <c r="J100" s="28">
        <f t="shared" si="56"/>
        <v>504.2988</v>
      </c>
      <c r="K100" s="31" t="s">
        <v>14</v>
      </c>
      <c r="L100" s="31">
        <f t="shared" si="57"/>
        <v>706.1351</v>
      </c>
      <c r="M100" s="27" t="s">
        <v>17</v>
      </c>
      <c r="N100" s="6">
        <v>0.634</v>
      </c>
      <c r="O100" s="6" t="s">
        <v>14</v>
      </c>
      <c r="P100" s="42">
        <v>0.712</v>
      </c>
      <c r="Q100" s="35">
        <f t="shared" si="58"/>
        <v>0.232</v>
      </c>
      <c r="R100" s="36" t="s">
        <v>14</v>
      </c>
      <c r="S100" s="37">
        <f t="shared" si="59"/>
        <v>0.34600000000000003</v>
      </c>
      <c r="T100" s="38">
        <v>0.007</v>
      </c>
      <c r="U100" s="33" t="s">
        <v>14</v>
      </c>
      <c r="V100" s="34">
        <v>0.026000000000000002</v>
      </c>
      <c r="W100" s="38">
        <v>0.008</v>
      </c>
      <c r="X100" s="33" t="s">
        <v>14</v>
      </c>
      <c r="Y100" s="34">
        <v>0.015</v>
      </c>
      <c r="Z100" s="38">
        <v>0.005</v>
      </c>
      <c r="AA100" s="33" t="s">
        <v>14</v>
      </c>
      <c r="AB100" s="34">
        <v>0.015</v>
      </c>
    </row>
    <row r="101" spans="1:28" ht="8.25" customHeight="1">
      <c r="A101" s="43" t="s">
        <v>112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ht="8.25" customHeight="1">
      <c r="A102" s="41" t="s">
        <v>113</v>
      </c>
      <c r="B102" s="15">
        <v>37.1</v>
      </c>
      <c r="C102" s="5" t="s">
        <v>14</v>
      </c>
      <c r="D102" s="2">
        <v>47.2</v>
      </c>
      <c r="E102" s="27" t="s">
        <v>15</v>
      </c>
      <c r="F102" s="28">
        <f aca="true" t="shared" si="60" ref="F102:F138">B102/1000</f>
        <v>0.0371</v>
      </c>
      <c r="G102" s="29" t="s">
        <v>14</v>
      </c>
      <c r="H102" s="30">
        <f aca="true" t="shared" si="61" ref="H102:H138">D102/1000</f>
        <v>0.0472</v>
      </c>
      <c r="I102" s="27" t="s">
        <v>16</v>
      </c>
      <c r="J102" s="28">
        <f aca="true" t="shared" si="62" ref="J102:J138">(F102/1*N102*1000+F102/1*Z102*1000)</f>
        <v>19.8856</v>
      </c>
      <c r="K102" s="31" t="s">
        <v>14</v>
      </c>
      <c r="L102" s="31">
        <f aca="true" t="shared" si="63" ref="L102:L138">H102/1*P102*1000+H102/1*AB102*1000</f>
        <v>27.4704</v>
      </c>
      <c r="M102" s="27" t="s">
        <v>17</v>
      </c>
      <c r="N102" s="6">
        <v>0.531</v>
      </c>
      <c r="O102" s="6" t="s">
        <v>14</v>
      </c>
      <c r="P102" s="42">
        <v>0.5670000000000001</v>
      </c>
      <c r="Q102" s="35">
        <f aca="true" t="shared" si="64" ref="Q102:Q138">1-P102-V102-Y102-AB102</f>
        <v>0.377</v>
      </c>
      <c r="R102" s="36" t="s">
        <v>14</v>
      </c>
      <c r="S102" s="37">
        <f aca="true" t="shared" si="65" ref="S102:S138">1-N102-T102-W102-Z102</f>
        <v>0.449</v>
      </c>
      <c r="T102" s="38">
        <v>0.007</v>
      </c>
      <c r="U102" s="33" t="s">
        <v>14</v>
      </c>
      <c r="V102" s="34">
        <v>0.026000000000000002</v>
      </c>
      <c r="W102" s="38">
        <v>0.008</v>
      </c>
      <c r="X102" s="33" t="s">
        <v>14</v>
      </c>
      <c r="Y102" s="34">
        <v>0.015</v>
      </c>
      <c r="Z102" s="38">
        <v>0.005</v>
      </c>
      <c r="AA102" s="33" t="s">
        <v>14</v>
      </c>
      <c r="AB102" s="34">
        <v>0.015</v>
      </c>
    </row>
    <row r="103" spans="1:29" s="40" customFormat="1" ht="8.25" customHeight="1">
      <c r="A103" s="23" t="s">
        <v>114</v>
      </c>
      <c r="B103" s="24">
        <v>50</v>
      </c>
      <c r="C103" s="25" t="s">
        <v>14</v>
      </c>
      <c r="D103" s="26">
        <v>375</v>
      </c>
      <c r="E103" s="27" t="s">
        <v>15</v>
      </c>
      <c r="F103" s="28">
        <f t="shared" si="60"/>
        <v>0.05</v>
      </c>
      <c r="G103" s="29" t="s">
        <v>14</v>
      </c>
      <c r="H103" s="30">
        <f t="shared" si="61"/>
        <v>0.375</v>
      </c>
      <c r="I103" s="27" t="s">
        <v>16</v>
      </c>
      <c r="J103" s="28">
        <f t="shared" si="62"/>
        <v>27.9</v>
      </c>
      <c r="K103" s="31" t="s">
        <v>14</v>
      </c>
      <c r="L103" s="31">
        <f t="shared" si="63"/>
        <v>234.375</v>
      </c>
      <c r="M103" s="27" t="s">
        <v>17</v>
      </c>
      <c r="N103" s="32">
        <v>0.553</v>
      </c>
      <c r="O103" s="33" t="s">
        <v>14</v>
      </c>
      <c r="P103" s="34">
        <v>0.61</v>
      </c>
      <c r="Q103" s="35">
        <f t="shared" si="64"/>
        <v>0.334</v>
      </c>
      <c r="R103" s="36" t="s">
        <v>14</v>
      </c>
      <c r="S103" s="37">
        <f t="shared" si="65"/>
        <v>0.427</v>
      </c>
      <c r="T103" s="38">
        <v>0.007</v>
      </c>
      <c r="U103" s="33" t="s">
        <v>14</v>
      </c>
      <c r="V103" s="34">
        <v>0.026000000000000002</v>
      </c>
      <c r="W103" s="38">
        <v>0.008</v>
      </c>
      <c r="X103" s="33" t="s">
        <v>14</v>
      </c>
      <c r="Y103" s="34">
        <v>0.015</v>
      </c>
      <c r="Z103" s="38">
        <v>0.005</v>
      </c>
      <c r="AA103" s="33" t="s">
        <v>14</v>
      </c>
      <c r="AB103" s="34">
        <v>0.015</v>
      </c>
      <c r="AC103" s="39"/>
    </row>
    <row r="104" spans="1:28" ht="8.25" customHeight="1">
      <c r="A104" s="41" t="s">
        <v>115</v>
      </c>
      <c r="B104" s="15">
        <v>40</v>
      </c>
      <c r="C104" s="3" t="s">
        <v>14</v>
      </c>
      <c r="D104" s="2">
        <v>97</v>
      </c>
      <c r="E104" s="27" t="s">
        <v>15</v>
      </c>
      <c r="F104" s="28">
        <f t="shared" si="60"/>
        <v>0.04</v>
      </c>
      <c r="G104" s="29" t="s">
        <v>14</v>
      </c>
      <c r="H104" s="30">
        <f t="shared" si="61"/>
        <v>0.097</v>
      </c>
      <c r="I104" s="27" t="s">
        <v>16</v>
      </c>
      <c r="J104" s="28">
        <f t="shared" si="62"/>
        <v>23</v>
      </c>
      <c r="K104" s="31" t="s">
        <v>14</v>
      </c>
      <c r="L104" s="31">
        <f t="shared" si="63"/>
        <v>59.655</v>
      </c>
      <c r="M104" s="27" t="s">
        <v>17</v>
      </c>
      <c r="N104" s="6">
        <v>0.5700000000000001</v>
      </c>
      <c r="O104" s="5" t="s">
        <v>14</v>
      </c>
      <c r="P104" s="42">
        <v>0.6000000000000001</v>
      </c>
      <c r="Q104" s="35">
        <f t="shared" si="64"/>
        <v>0.34400000000000003</v>
      </c>
      <c r="R104" s="36" t="s">
        <v>14</v>
      </c>
      <c r="S104" s="37">
        <f t="shared" si="65"/>
        <v>0.41000000000000003</v>
      </c>
      <c r="T104" s="38">
        <v>0.007</v>
      </c>
      <c r="U104" s="33" t="s">
        <v>14</v>
      </c>
      <c r="V104" s="34">
        <v>0.026000000000000002</v>
      </c>
      <c r="W104" s="38">
        <v>0.008</v>
      </c>
      <c r="X104" s="33" t="s">
        <v>14</v>
      </c>
      <c r="Y104" s="34">
        <v>0.015</v>
      </c>
      <c r="Z104" s="38">
        <v>0.005</v>
      </c>
      <c r="AA104" s="33" t="s">
        <v>14</v>
      </c>
      <c r="AB104" s="34">
        <v>0.015</v>
      </c>
    </row>
    <row r="105" spans="1:28" ht="8.25" customHeight="1">
      <c r="A105" s="41" t="s">
        <v>116</v>
      </c>
      <c r="B105" s="15">
        <v>36.7</v>
      </c>
      <c r="C105" s="5" t="s">
        <v>14</v>
      </c>
      <c r="D105" s="2">
        <v>98.7</v>
      </c>
      <c r="E105" s="27" t="s">
        <v>15</v>
      </c>
      <c r="F105" s="28">
        <f t="shared" si="60"/>
        <v>0.0367</v>
      </c>
      <c r="G105" s="29" t="s">
        <v>14</v>
      </c>
      <c r="H105" s="30">
        <f t="shared" si="61"/>
        <v>0.09870000000000001</v>
      </c>
      <c r="I105" s="27" t="s">
        <v>16</v>
      </c>
      <c r="J105" s="28">
        <f t="shared" si="62"/>
        <v>20.4786</v>
      </c>
      <c r="K105" s="31" t="s">
        <v>14</v>
      </c>
      <c r="L105" s="31">
        <f t="shared" si="63"/>
        <v>59.6148</v>
      </c>
      <c r="M105" s="27" t="s">
        <v>17</v>
      </c>
      <c r="N105" s="6">
        <v>0.553</v>
      </c>
      <c r="O105" s="6" t="s">
        <v>14</v>
      </c>
      <c r="P105" s="42">
        <v>0.589</v>
      </c>
      <c r="Q105" s="35">
        <f t="shared" si="64"/>
        <v>0.355</v>
      </c>
      <c r="R105" s="36" t="s">
        <v>14</v>
      </c>
      <c r="S105" s="37">
        <f t="shared" si="65"/>
        <v>0.427</v>
      </c>
      <c r="T105" s="38">
        <v>0.007</v>
      </c>
      <c r="U105" s="33" t="s">
        <v>14</v>
      </c>
      <c r="V105" s="34">
        <v>0.026000000000000002</v>
      </c>
      <c r="W105" s="38">
        <v>0.008</v>
      </c>
      <c r="X105" s="33" t="s">
        <v>14</v>
      </c>
      <c r="Y105" s="34">
        <v>0.015</v>
      </c>
      <c r="Z105" s="38">
        <v>0.005</v>
      </c>
      <c r="AA105" s="33" t="s">
        <v>14</v>
      </c>
      <c r="AB105" s="34">
        <v>0.015</v>
      </c>
    </row>
    <row r="106" spans="1:28" ht="8.25" customHeight="1">
      <c r="A106" s="41" t="s">
        <v>117</v>
      </c>
      <c r="B106" s="15">
        <v>217.3</v>
      </c>
      <c r="C106" s="5" t="s">
        <v>14</v>
      </c>
      <c r="D106" s="2">
        <v>597.1</v>
      </c>
      <c r="E106" s="27" t="s">
        <v>15</v>
      </c>
      <c r="F106" s="28">
        <f t="shared" si="60"/>
        <v>0.21730000000000002</v>
      </c>
      <c r="G106" s="29" t="s">
        <v>14</v>
      </c>
      <c r="H106" s="30">
        <f t="shared" si="61"/>
        <v>0.5971000000000001</v>
      </c>
      <c r="I106" s="27" t="s">
        <v>16</v>
      </c>
      <c r="J106" s="28">
        <f t="shared" si="62"/>
        <v>130.8146</v>
      </c>
      <c r="K106" s="31" t="s">
        <v>14</v>
      </c>
      <c r="L106" s="31">
        <f t="shared" si="63"/>
        <v>407.2222</v>
      </c>
      <c r="M106" s="27" t="s">
        <v>17</v>
      </c>
      <c r="N106" s="6">
        <v>0.597</v>
      </c>
      <c r="O106" s="6" t="s">
        <v>14</v>
      </c>
      <c r="P106" s="42">
        <v>0.667</v>
      </c>
      <c r="Q106" s="35">
        <f t="shared" si="64"/>
        <v>0.277</v>
      </c>
      <c r="R106" s="36" t="s">
        <v>14</v>
      </c>
      <c r="S106" s="37">
        <f t="shared" si="65"/>
        <v>0.383</v>
      </c>
      <c r="T106" s="38">
        <v>0.007</v>
      </c>
      <c r="U106" s="33" t="s">
        <v>14</v>
      </c>
      <c r="V106" s="34">
        <v>0.026000000000000002</v>
      </c>
      <c r="W106" s="38">
        <v>0.008</v>
      </c>
      <c r="X106" s="33" t="s">
        <v>14</v>
      </c>
      <c r="Y106" s="34">
        <v>0.015</v>
      </c>
      <c r="Z106" s="38">
        <v>0.005</v>
      </c>
      <c r="AA106" s="33" t="s">
        <v>14</v>
      </c>
      <c r="AB106" s="34">
        <v>0.015</v>
      </c>
    </row>
    <row r="107" spans="1:28" ht="8.25" customHeight="1">
      <c r="A107" s="41" t="s">
        <v>118</v>
      </c>
      <c r="B107" s="15">
        <v>60.5</v>
      </c>
      <c r="C107" s="5" t="s">
        <v>14</v>
      </c>
      <c r="D107" s="2">
        <v>201.8</v>
      </c>
      <c r="E107" s="27" t="s">
        <v>15</v>
      </c>
      <c r="F107" s="28">
        <f t="shared" si="60"/>
        <v>0.060500000000000005</v>
      </c>
      <c r="G107" s="29" t="s">
        <v>14</v>
      </c>
      <c r="H107" s="30">
        <f t="shared" si="61"/>
        <v>0.2018</v>
      </c>
      <c r="I107" s="27" t="s">
        <v>16</v>
      </c>
      <c r="J107" s="28">
        <f t="shared" si="62"/>
        <v>30.371</v>
      </c>
      <c r="K107" s="31" t="s">
        <v>14</v>
      </c>
      <c r="L107" s="31">
        <f t="shared" si="63"/>
        <v>116.6404</v>
      </c>
      <c r="M107" s="27" t="s">
        <v>17</v>
      </c>
      <c r="N107" s="6">
        <v>0.497</v>
      </c>
      <c r="O107" s="6" t="s">
        <v>14</v>
      </c>
      <c r="P107" s="42">
        <v>0.5630000000000001</v>
      </c>
      <c r="Q107" s="35">
        <f t="shared" si="64"/>
        <v>0.381</v>
      </c>
      <c r="R107" s="36" t="s">
        <v>14</v>
      </c>
      <c r="S107" s="37">
        <f t="shared" si="65"/>
        <v>0.483</v>
      </c>
      <c r="T107" s="38">
        <v>0.007</v>
      </c>
      <c r="U107" s="33" t="s">
        <v>14</v>
      </c>
      <c r="V107" s="34">
        <v>0.026000000000000002</v>
      </c>
      <c r="W107" s="38">
        <v>0.008</v>
      </c>
      <c r="X107" s="33" t="s">
        <v>14</v>
      </c>
      <c r="Y107" s="34">
        <v>0.015</v>
      </c>
      <c r="Z107" s="38">
        <v>0.005</v>
      </c>
      <c r="AA107" s="33" t="s">
        <v>14</v>
      </c>
      <c r="AB107" s="34">
        <v>0.015</v>
      </c>
    </row>
    <row r="108" spans="1:29" s="40" customFormat="1" ht="8.25" customHeight="1">
      <c r="A108" s="23" t="s">
        <v>119</v>
      </c>
      <c r="B108" s="24">
        <v>57.2</v>
      </c>
      <c r="C108" s="33" t="s">
        <v>14</v>
      </c>
      <c r="D108" s="26">
        <v>495.5</v>
      </c>
      <c r="E108" s="27" t="s">
        <v>15</v>
      </c>
      <c r="F108" s="28">
        <f t="shared" si="60"/>
        <v>0.0572</v>
      </c>
      <c r="G108" s="29" t="s">
        <v>14</v>
      </c>
      <c r="H108" s="30">
        <f t="shared" si="61"/>
        <v>0.49550000000000005</v>
      </c>
      <c r="I108" s="27" t="s">
        <v>16</v>
      </c>
      <c r="J108" s="28">
        <f t="shared" si="62"/>
        <v>28.6</v>
      </c>
      <c r="K108" s="31" t="s">
        <v>14</v>
      </c>
      <c r="L108" s="31">
        <f t="shared" si="63"/>
        <v>360.2285</v>
      </c>
      <c r="M108" s="27" t="s">
        <v>17</v>
      </c>
      <c r="N108" s="32">
        <v>0.495</v>
      </c>
      <c r="O108" s="32" t="s">
        <v>14</v>
      </c>
      <c r="P108" s="34">
        <v>0.712</v>
      </c>
      <c r="Q108" s="35">
        <f t="shared" si="64"/>
        <v>0.232</v>
      </c>
      <c r="R108" s="36" t="s">
        <v>14</v>
      </c>
      <c r="S108" s="37">
        <f t="shared" si="65"/>
        <v>0.485</v>
      </c>
      <c r="T108" s="38">
        <v>0.007</v>
      </c>
      <c r="U108" s="33" t="s">
        <v>14</v>
      </c>
      <c r="V108" s="34">
        <v>0.026000000000000002</v>
      </c>
      <c r="W108" s="38">
        <v>0.008</v>
      </c>
      <c r="X108" s="33" t="s">
        <v>14</v>
      </c>
      <c r="Y108" s="34">
        <v>0.015</v>
      </c>
      <c r="Z108" s="38">
        <v>0.005</v>
      </c>
      <c r="AA108" s="33" t="s">
        <v>14</v>
      </c>
      <c r="AB108" s="34">
        <v>0.015</v>
      </c>
      <c r="AC108" s="39"/>
    </row>
    <row r="109" spans="1:29" s="40" customFormat="1" ht="8.25" customHeight="1">
      <c r="A109" s="23" t="s">
        <v>120</v>
      </c>
      <c r="B109" s="24">
        <v>165</v>
      </c>
      <c r="C109" s="25" t="s">
        <v>14</v>
      </c>
      <c r="D109" s="26">
        <v>420</v>
      </c>
      <c r="E109" s="27" t="s">
        <v>15</v>
      </c>
      <c r="F109" s="28">
        <f t="shared" si="60"/>
        <v>0.165</v>
      </c>
      <c r="G109" s="29" t="s">
        <v>14</v>
      </c>
      <c r="H109" s="30">
        <f t="shared" si="61"/>
        <v>0.42</v>
      </c>
      <c r="I109" s="27" t="s">
        <v>16</v>
      </c>
      <c r="J109" s="28">
        <f t="shared" si="62"/>
        <v>90.915</v>
      </c>
      <c r="K109" s="31" t="s">
        <v>14</v>
      </c>
      <c r="L109" s="31">
        <f t="shared" si="63"/>
        <v>270.9</v>
      </c>
      <c r="M109" s="27" t="s">
        <v>17</v>
      </c>
      <c r="N109" s="32">
        <v>0.546</v>
      </c>
      <c r="O109" s="33" t="s">
        <v>14</v>
      </c>
      <c r="P109" s="34">
        <v>0.63</v>
      </c>
      <c r="Q109" s="35">
        <f t="shared" si="64"/>
        <v>0.314</v>
      </c>
      <c r="R109" s="36" t="s">
        <v>14</v>
      </c>
      <c r="S109" s="37">
        <f t="shared" si="65"/>
        <v>0.434</v>
      </c>
      <c r="T109" s="38">
        <v>0.007</v>
      </c>
      <c r="U109" s="33" t="s">
        <v>14</v>
      </c>
      <c r="V109" s="34">
        <v>0.026000000000000002</v>
      </c>
      <c r="W109" s="38">
        <v>0.008</v>
      </c>
      <c r="X109" s="33" t="s">
        <v>14</v>
      </c>
      <c r="Y109" s="34">
        <v>0.015</v>
      </c>
      <c r="Z109" s="38">
        <v>0.005</v>
      </c>
      <c r="AA109" s="33" t="s">
        <v>14</v>
      </c>
      <c r="AB109" s="34">
        <v>0.015</v>
      </c>
      <c r="AC109" s="39"/>
    </row>
    <row r="110" spans="1:29" s="40" customFormat="1" ht="8.25" customHeight="1">
      <c r="A110" s="23" t="s">
        <v>121</v>
      </c>
      <c r="B110" s="24">
        <v>96</v>
      </c>
      <c r="C110" s="25" t="s">
        <v>14</v>
      </c>
      <c r="D110" s="26">
        <v>137</v>
      </c>
      <c r="E110" s="27" t="s">
        <v>15</v>
      </c>
      <c r="F110" s="28">
        <f t="shared" si="60"/>
        <v>0.096</v>
      </c>
      <c r="G110" s="29" t="s">
        <v>14</v>
      </c>
      <c r="H110" s="30">
        <f t="shared" si="61"/>
        <v>0.137</v>
      </c>
      <c r="I110" s="27" t="s">
        <v>16</v>
      </c>
      <c r="J110" s="28">
        <f t="shared" si="62"/>
        <v>55.2</v>
      </c>
      <c r="K110" s="31" t="s">
        <v>14</v>
      </c>
      <c r="L110" s="31">
        <f t="shared" si="63"/>
        <v>85.625</v>
      </c>
      <c r="M110" s="27" t="s">
        <v>17</v>
      </c>
      <c r="N110" s="32">
        <v>0.5700000000000001</v>
      </c>
      <c r="O110" s="33" t="s">
        <v>14</v>
      </c>
      <c r="P110" s="34">
        <v>0.61</v>
      </c>
      <c r="Q110" s="35">
        <f t="shared" si="64"/>
        <v>0.334</v>
      </c>
      <c r="R110" s="36" t="s">
        <v>14</v>
      </c>
      <c r="S110" s="37">
        <f t="shared" si="65"/>
        <v>0.41000000000000003</v>
      </c>
      <c r="T110" s="38">
        <v>0.007</v>
      </c>
      <c r="U110" s="33" t="s">
        <v>14</v>
      </c>
      <c r="V110" s="34">
        <v>0.026000000000000002</v>
      </c>
      <c r="W110" s="38">
        <v>0.008</v>
      </c>
      <c r="X110" s="33" t="s">
        <v>14</v>
      </c>
      <c r="Y110" s="34">
        <v>0.015</v>
      </c>
      <c r="Z110" s="38">
        <v>0.005</v>
      </c>
      <c r="AA110" s="33" t="s">
        <v>14</v>
      </c>
      <c r="AB110" s="34">
        <v>0.015</v>
      </c>
      <c r="AC110" s="39"/>
    </row>
    <row r="111" spans="1:28" ht="8.25" customHeight="1">
      <c r="A111" s="41" t="s">
        <v>122</v>
      </c>
      <c r="B111" s="15">
        <v>397</v>
      </c>
      <c r="C111" s="3" t="s">
        <v>14</v>
      </c>
      <c r="D111" s="2">
        <v>663</v>
      </c>
      <c r="E111" s="27" t="s">
        <v>15</v>
      </c>
      <c r="F111" s="28">
        <f t="shared" si="60"/>
        <v>0.397</v>
      </c>
      <c r="G111" s="29" t="s">
        <v>14</v>
      </c>
      <c r="H111" s="30">
        <f t="shared" si="61"/>
        <v>0.663</v>
      </c>
      <c r="I111" s="27" t="s">
        <v>16</v>
      </c>
      <c r="J111" s="28">
        <f t="shared" si="62"/>
        <v>188.575</v>
      </c>
      <c r="K111" s="31" t="s">
        <v>14</v>
      </c>
      <c r="L111" s="31">
        <f t="shared" si="63"/>
        <v>361.335</v>
      </c>
      <c r="M111" s="27" t="s">
        <v>17</v>
      </c>
      <c r="N111" s="6">
        <v>0.47</v>
      </c>
      <c r="O111" s="5" t="s">
        <v>14</v>
      </c>
      <c r="P111" s="42">
        <v>0.53</v>
      </c>
      <c r="Q111" s="35">
        <f t="shared" si="64"/>
        <v>0.41400000000000003</v>
      </c>
      <c r="R111" s="36" t="s">
        <v>14</v>
      </c>
      <c r="S111" s="37">
        <f t="shared" si="65"/>
        <v>0.51</v>
      </c>
      <c r="T111" s="38">
        <v>0.007</v>
      </c>
      <c r="U111" s="33" t="s">
        <v>14</v>
      </c>
      <c r="V111" s="34">
        <v>0.026000000000000002</v>
      </c>
      <c r="W111" s="38">
        <v>0.008</v>
      </c>
      <c r="X111" s="33" t="s">
        <v>14</v>
      </c>
      <c r="Y111" s="34">
        <v>0.015</v>
      </c>
      <c r="Z111" s="38">
        <v>0.005</v>
      </c>
      <c r="AA111" s="33" t="s">
        <v>14</v>
      </c>
      <c r="AB111" s="34">
        <v>0.015</v>
      </c>
    </row>
    <row r="112" spans="1:28" ht="8.25" customHeight="1">
      <c r="A112" s="41" t="s">
        <v>123</v>
      </c>
      <c r="B112" s="15">
        <v>271.3</v>
      </c>
      <c r="C112" s="5" t="s">
        <v>14</v>
      </c>
      <c r="D112" s="2">
        <v>516.6</v>
      </c>
      <c r="E112" s="27" t="s">
        <v>15</v>
      </c>
      <c r="F112" s="28">
        <f t="shared" si="60"/>
        <v>0.2713</v>
      </c>
      <c r="G112" s="29" t="s">
        <v>14</v>
      </c>
      <c r="H112" s="30">
        <f t="shared" si="61"/>
        <v>0.5166000000000001</v>
      </c>
      <c r="I112" s="27" t="s">
        <v>16</v>
      </c>
      <c r="J112" s="28">
        <f t="shared" si="62"/>
        <v>141.6186</v>
      </c>
      <c r="K112" s="31" t="s">
        <v>14</v>
      </c>
      <c r="L112" s="31">
        <f t="shared" si="63"/>
        <v>285.1632</v>
      </c>
      <c r="M112" s="27" t="s">
        <v>17</v>
      </c>
      <c r="N112" s="6">
        <v>0.517</v>
      </c>
      <c r="O112" s="6" t="s">
        <v>14</v>
      </c>
      <c r="P112" s="42">
        <v>0.537</v>
      </c>
      <c r="Q112" s="35">
        <f t="shared" si="64"/>
        <v>0.40700000000000003</v>
      </c>
      <c r="R112" s="36" t="s">
        <v>14</v>
      </c>
      <c r="S112" s="37">
        <f t="shared" si="65"/>
        <v>0.463</v>
      </c>
      <c r="T112" s="38">
        <v>0.007</v>
      </c>
      <c r="U112" s="33" t="s">
        <v>14</v>
      </c>
      <c r="V112" s="34">
        <v>0.026000000000000002</v>
      </c>
      <c r="W112" s="38">
        <v>0.008</v>
      </c>
      <c r="X112" s="33" t="s">
        <v>14</v>
      </c>
      <c r="Y112" s="34">
        <v>0.015</v>
      </c>
      <c r="Z112" s="38">
        <v>0.005</v>
      </c>
      <c r="AA112" s="33" t="s">
        <v>14</v>
      </c>
      <c r="AB112" s="34">
        <v>0.015</v>
      </c>
    </row>
    <row r="113" spans="1:28" ht="8.25" customHeight="1">
      <c r="A113" s="41" t="s">
        <v>124</v>
      </c>
      <c r="B113" s="15">
        <v>178.1</v>
      </c>
      <c r="C113" s="5" t="s">
        <v>14</v>
      </c>
      <c r="D113" s="2">
        <v>267.3</v>
      </c>
      <c r="E113" s="27" t="s">
        <v>15</v>
      </c>
      <c r="F113" s="28">
        <f t="shared" si="60"/>
        <v>0.1781</v>
      </c>
      <c r="G113" s="29" t="s">
        <v>14</v>
      </c>
      <c r="H113" s="30">
        <f t="shared" si="61"/>
        <v>0.26730000000000004</v>
      </c>
      <c r="I113" s="27" t="s">
        <v>16</v>
      </c>
      <c r="J113" s="28">
        <f t="shared" si="62"/>
        <v>107.3943</v>
      </c>
      <c r="K113" s="31" t="s">
        <v>14</v>
      </c>
      <c r="L113" s="31">
        <f t="shared" si="63"/>
        <v>178.0218</v>
      </c>
      <c r="M113" s="27" t="s">
        <v>17</v>
      </c>
      <c r="N113" s="6">
        <v>0.598</v>
      </c>
      <c r="O113" s="6" t="s">
        <v>14</v>
      </c>
      <c r="P113" s="42">
        <v>0.651</v>
      </c>
      <c r="Q113" s="35">
        <f t="shared" si="64"/>
        <v>0.293</v>
      </c>
      <c r="R113" s="36" t="s">
        <v>14</v>
      </c>
      <c r="S113" s="37">
        <f t="shared" si="65"/>
        <v>0.382</v>
      </c>
      <c r="T113" s="38">
        <v>0.007</v>
      </c>
      <c r="U113" s="33" t="s">
        <v>14</v>
      </c>
      <c r="V113" s="34">
        <v>0.026000000000000002</v>
      </c>
      <c r="W113" s="38">
        <v>0.008</v>
      </c>
      <c r="X113" s="33" t="s">
        <v>14</v>
      </c>
      <c r="Y113" s="34">
        <v>0.015</v>
      </c>
      <c r="Z113" s="38">
        <v>0.005</v>
      </c>
      <c r="AA113" s="33" t="s">
        <v>14</v>
      </c>
      <c r="AB113" s="34">
        <v>0.015</v>
      </c>
    </row>
    <row r="114" spans="1:28" ht="8.25" customHeight="1">
      <c r="A114" s="41" t="s">
        <v>125</v>
      </c>
      <c r="B114" s="15">
        <v>52.6</v>
      </c>
      <c r="C114" s="5"/>
      <c r="D114" s="2">
        <v>187</v>
      </c>
      <c r="E114" s="27" t="s">
        <v>15</v>
      </c>
      <c r="F114" s="28">
        <f t="shared" si="60"/>
        <v>0.0526</v>
      </c>
      <c r="G114" s="29" t="s">
        <v>14</v>
      </c>
      <c r="H114" s="30">
        <f t="shared" si="61"/>
        <v>0.187</v>
      </c>
      <c r="I114" s="27" t="s">
        <v>16</v>
      </c>
      <c r="J114" s="28">
        <f t="shared" si="62"/>
        <v>24.985</v>
      </c>
      <c r="K114" s="31" t="s">
        <v>14</v>
      </c>
      <c r="L114" s="31">
        <f t="shared" si="63"/>
        <v>135.575</v>
      </c>
      <c r="M114" s="27" t="s">
        <v>17</v>
      </c>
      <c r="N114" s="6">
        <v>0.47</v>
      </c>
      <c r="O114" s="6"/>
      <c r="P114" s="42">
        <v>0.71</v>
      </c>
      <c r="Q114" s="35">
        <f t="shared" si="64"/>
        <v>0.234</v>
      </c>
      <c r="R114" s="36" t="s">
        <v>14</v>
      </c>
      <c r="S114" s="37">
        <f t="shared" si="65"/>
        <v>0.51</v>
      </c>
      <c r="T114" s="38">
        <v>0.007</v>
      </c>
      <c r="U114" s="33" t="s">
        <v>14</v>
      </c>
      <c r="V114" s="34">
        <v>0.026000000000000002</v>
      </c>
      <c r="W114" s="38">
        <v>0.008</v>
      </c>
      <c r="X114" s="33" t="s">
        <v>14</v>
      </c>
      <c r="Y114" s="34">
        <v>0.015</v>
      </c>
      <c r="Z114" s="38">
        <v>0.005</v>
      </c>
      <c r="AA114" s="33" t="s">
        <v>14</v>
      </c>
      <c r="AB114" s="34">
        <v>0.015</v>
      </c>
    </row>
    <row r="115" spans="1:29" s="40" customFormat="1" ht="8.25" customHeight="1">
      <c r="A115" s="23" t="s">
        <v>126</v>
      </c>
      <c r="B115" s="24">
        <v>45</v>
      </c>
      <c r="C115" s="25" t="s">
        <v>14</v>
      </c>
      <c r="D115" s="26">
        <v>130</v>
      </c>
      <c r="E115" s="27" t="s">
        <v>15</v>
      </c>
      <c r="F115" s="28">
        <f t="shared" si="60"/>
        <v>0.045</v>
      </c>
      <c r="G115" s="29" t="s">
        <v>14</v>
      </c>
      <c r="H115" s="30">
        <f t="shared" si="61"/>
        <v>0.13</v>
      </c>
      <c r="I115" s="27" t="s">
        <v>16</v>
      </c>
      <c r="J115" s="28">
        <f t="shared" si="62"/>
        <v>20.475</v>
      </c>
      <c r="K115" s="31" t="s">
        <v>14</v>
      </c>
      <c r="L115" s="31">
        <f t="shared" si="63"/>
        <v>70.85</v>
      </c>
      <c r="M115" s="27" t="s">
        <v>17</v>
      </c>
      <c r="N115" s="32">
        <v>0.45</v>
      </c>
      <c r="O115" s="33" t="s">
        <v>14</v>
      </c>
      <c r="P115" s="34">
        <v>0.53</v>
      </c>
      <c r="Q115" s="35">
        <f t="shared" si="64"/>
        <v>0.41400000000000003</v>
      </c>
      <c r="R115" s="36" t="s">
        <v>14</v>
      </c>
      <c r="S115" s="37">
        <f t="shared" si="65"/>
        <v>0.53</v>
      </c>
      <c r="T115" s="38">
        <v>0.007</v>
      </c>
      <c r="U115" s="33" t="s">
        <v>14</v>
      </c>
      <c r="V115" s="34">
        <v>0.026000000000000002</v>
      </c>
      <c r="W115" s="38">
        <v>0.008</v>
      </c>
      <c r="X115" s="33" t="s">
        <v>14</v>
      </c>
      <c r="Y115" s="34">
        <v>0.015</v>
      </c>
      <c r="Z115" s="38">
        <v>0.005</v>
      </c>
      <c r="AA115" s="33" t="s">
        <v>14</v>
      </c>
      <c r="AB115" s="34">
        <v>0.015</v>
      </c>
      <c r="AC115" s="39"/>
    </row>
    <row r="116" spans="1:28" ht="8.25" customHeight="1">
      <c r="A116" s="41" t="s">
        <v>127</v>
      </c>
      <c r="B116" s="15">
        <v>65</v>
      </c>
      <c r="C116" s="3" t="s">
        <v>14</v>
      </c>
      <c r="D116" s="2">
        <v>115</v>
      </c>
      <c r="E116" s="27" t="s">
        <v>15</v>
      </c>
      <c r="F116" s="28">
        <f t="shared" si="60"/>
        <v>0.065</v>
      </c>
      <c r="G116" s="29" t="s">
        <v>14</v>
      </c>
      <c r="H116" s="30">
        <f t="shared" si="61"/>
        <v>0.115</v>
      </c>
      <c r="I116" s="27" t="s">
        <v>16</v>
      </c>
      <c r="J116" s="28">
        <f t="shared" si="62"/>
        <v>38.675</v>
      </c>
      <c r="K116" s="31" t="s">
        <v>14</v>
      </c>
      <c r="L116" s="31">
        <f t="shared" si="63"/>
        <v>84.525</v>
      </c>
      <c r="M116" s="27" t="s">
        <v>17</v>
      </c>
      <c r="N116" s="6">
        <v>0.59</v>
      </c>
      <c r="O116" s="5" t="s">
        <v>14</v>
      </c>
      <c r="P116" s="42">
        <v>0.72</v>
      </c>
      <c r="Q116" s="35">
        <f t="shared" si="64"/>
        <v>0.224</v>
      </c>
      <c r="R116" s="36" t="s">
        <v>14</v>
      </c>
      <c r="S116" s="37">
        <f t="shared" si="65"/>
        <v>0.39</v>
      </c>
      <c r="T116" s="38">
        <v>0.007</v>
      </c>
      <c r="U116" s="33" t="s">
        <v>14</v>
      </c>
      <c r="V116" s="34">
        <v>0.026000000000000002</v>
      </c>
      <c r="W116" s="38">
        <v>0.008</v>
      </c>
      <c r="X116" s="33" t="s">
        <v>14</v>
      </c>
      <c r="Y116" s="34">
        <v>0.015</v>
      </c>
      <c r="Z116" s="38">
        <v>0.005</v>
      </c>
      <c r="AA116" s="33" t="s">
        <v>14</v>
      </c>
      <c r="AB116" s="34">
        <v>0.015</v>
      </c>
    </row>
    <row r="117" spans="1:28" ht="8.25" customHeight="1">
      <c r="A117" s="41" t="s">
        <v>128</v>
      </c>
      <c r="B117" s="15">
        <v>197.5</v>
      </c>
      <c r="C117" s="5" t="s">
        <v>14</v>
      </c>
      <c r="D117" s="2">
        <v>619.7</v>
      </c>
      <c r="E117" s="27" t="s">
        <v>15</v>
      </c>
      <c r="F117" s="28">
        <f t="shared" si="60"/>
        <v>0.1975</v>
      </c>
      <c r="G117" s="29" t="s">
        <v>14</v>
      </c>
      <c r="H117" s="30">
        <f t="shared" si="61"/>
        <v>0.6197</v>
      </c>
      <c r="I117" s="27" t="s">
        <v>16</v>
      </c>
      <c r="J117" s="28">
        <f t="shared" si="62"/>
        <v>99.145</v>
      </c>
      <c r="K117" s="31" t="s">
        <v>14</v>
      </c>
      <c r="L117" s="31">
        <f t="shared" si="63"/>
        <v>342.0744</v>
      </c>
      <c r="M117" s="27" t="s">
        <v>17</v>
      </c>
      <c r="N117" s="6">
        <v>0.497</v>
      </c>
      <c r="O117" s="6" t="s">
        <v>14</v>
      </c>
      <c r="P117" s="42">
        <v>0.537</v>
      </c>
      <c r="Q117" s="35">
        <f t="shared" si="64"/>
        <v>0.40700000000000003</v>
      </c>
      <c r="R117" s="36" t="s">
        <v>14</v>
      </c>
      <c r="S117" s="37">
        <f t="shared" si="65"/>
        <v>0.483</v>
      </c>
      <c r="T117" s="38">
        <v>0.007</v>
      </c>
      <c r="U117" s="33" t="s">
        <v>14</v>
      </c>
      <c r="V117" s="34">
        <v>0.026000000000000002</v>
      </c>
      <c r="W117" s="38">
        <v>0.008</v>
      </c>
      <c r="X117" s="33" t="s">
        <v>14</v>
      </c>
      <c r="Y117" s="34">
        <v>0.015</v>
      </c>
      <c r="Z117" s="38">
        <v>0.005</v>
      </c>
      <c r="AA117" s="33" t="s">
        <v>14</v>
      </c>
      <c r="AB117" s="34">
        <v>0.015</v>
      </c>
    </row>
    <row r="118" spans="1:28" ht="8.25" customHeight="1">
      <c r="A118" s="41" t="s">
        <v>129</v>
      </c>
      <c r="B118" s="15">
        <v>175</v>
      </c>
      <c r="C118" s="5"/>
      <c r="D118" s="2">
        <v>473.5</v>
      </c>
      <c r="E118" s="27" t="s">
        <v>15</v>
      </c>
      <c r="F118" s="28">
        <f t="shared" si="60"/>
        <v>0.17500000000000002</v>
      </c>
      <c r="G118" s="29" t="s">
        <v>14</v>
      </c>
      <c r="H118" s="30">
        <f t="shared" si="61"/>
        <v>0.47350000000000003</v>
      </c>
      <c r="I118" s="27" t="s">
        <v>16</v>
      </c>
      <c r="J118" s="28">
        <f t="shared" si="62"/>
        <v>79.625</v>
      </c>
      <c r="K118" s="31" t="s">
        <v>14</v>
      </c>
      <c r="L118" s="31">
        <f t="shared" si="63"/>
        <v>338.5525</v>
      </c>
      <c r="M118" s="27" t="s">
        <v>17</v>
      </c>
      <c r="N118" s="6">
        <v>0.45</v>
      </c>
      <c r="O118" s="6"/>
      <c r="P118" s="42">
        <v>0.7</v>
      </c>
      <c r="Q118" s="35">
        <f t="shared" si="64"/>
        <v>0.244</v>
      </c>
      <c r="R118" s="36" t="s">
        <v>14</v>
      </c>
      <c r="S118" s="37">
        <f t="shared" si="65"/>
        <v>0.53</v>
      </c>
      <c r="T118" s="38">
        <v>0.007</v>
      </c>
      <c r="U118" s="33" t="s">
        <v>14</v>
      </c>
      <c r="V118" s="34">
        <v>0.026000000000000002</v>
      </c>
      <c r="W118" s="38">
        <v>0.008</v>
      </c>
      <c r="X118" s="33" t="s">
        <v>14</v>
      </c>
      <c r="Y118" s="34">
        <v>0.015</v>
      </c>
      <c r="Z118" s="38">
        <v>0.005</v>
      </c>
      <c r="AA118" s="33" t="s">
        <v>14</v>
      </c>
      <c r="AB118" s="34">
        <v>0.015</v>
      </c>
    </row>
    <row r="119" spans="1:28" ht="8.25" customHeight="1">
      <c r="A119" s="41" t="s">
        <v>130</v>
      </c>
      <c r="B119" s="15">
        <v>122.1</v>
      </c>
      <c r="C119" s="3" t="s">
        <v>14</v>
      </c>
      <c r="D119" s="2">
        <v>228</v>
      </c>
      <c r="E119" s="27" t="s">
        <v>15</v>
      </c>
      <c r="F119" s="28">
        <f t="shared" si="60"/>
        <v>0.1221</v>
      </c>
      <c r="G119" s="29" t="s">
        <v>14</v>
      </c>
      <c r="H119" s="30">
        <f t="shared" si="61"/>
        <v>0.228</v>
      </c>
      <c r="I119" s="27" t="s">
        <v>16</v>
      </c>
      <c r="J119" s="28">
        <f t="shared" si="62"/>
        <v>72.6495</v>
      </c>
      <c r="K119" s="31" t="s">
        <v>14</v>
      </c>
      <c r="L119" s="31">
        <f t="shared" si="63"/>
        <v>151.62</v>
      </c>
      <c r="M119" s="27" t="s">
        <v>17</v>
      </c>
      <c r="N119" s="6">
        <v>0.59</v>
      </c>
      <c r="O119" s="5" t="s">
        <v>14</v>
      </c>
      <c r="P119" s="42">
        <v>0.65</v>
      </c>
      <c r="Q119" s="35">
        <f t="shared" si="64"/>
        <v>0.294</v>
      </c>
      <c r="R119" s="36" t="s">
        <v>14</v>
      </c>
      <c r="S119" s="37">
        <f t="shared" si="65"/>
        <v>0.39</v>
      </c>
      <c r="T119" s="38">
        <v>0.007</v>
      </c>
      <c r="U119" s="33" t="s">
        <v>14</v>
      </c>
      <c r="V119" s="34">
        <v>0.026000000000000002</v>
      </c>
      <c r="W119" s="38">
        <v>0.008</v>
      </c>
      <c r="X119" s="33" t="s">
        <v>14</v>
      </c>
      <c r="Y119" s="34">
        <v>0.015</v>
      </c>
      <c r="Z119" s="38">
        <v>0.005</v>
      </c>
      <c r="AA119" s="33" t="s">
        <v>14</v>
      </c>
      <c r="AB119" s="34">
        <v>0.015</v>
      </c>
    </row>
    <row r="120" spans="1:28" ht="8.25" customHeight="1">
      <c r="A120" s="41" t="s">
        <v>131</v>
      </c>
      <c r="B120" s="15">
        <v>99.8</v>
      </c>
      <c r="C120" s="5" t="s">
        <v>14</v>
      </c>
      <c r="D120" s="2">
        <v>160</v>
      </c>
      <c r="E120" s="27" t="s">
        <v>15</v>
      </c>
      <c r="F120" s="28">
        <f t="shared" si="60"/>
        <v>0.0998</v>
      </c>
      <c r="G120" s="29" t="s">
        <v>14</v>
      </c>
      <c r="H120" s="30">
        <f t="shared" si="61"/>
        <v>0.16</v>
      </c>
      <c r="I120" s="27" t="s">
        <v>16</v>
      </c>
      <c r="J120" s="28">
        <f t="shared" si="62"/>
        <v>58.4828</v>
      </c>
      <c r="K120" s="31" t="s">
        <v>14</v>
      </c>
      <c r="L120" s="31">
        <f t="shared" si="63"/>
        <v>101.12</v>
      </c>
      <c r="M120" s="27" t="s">
        <v>17</v>
      </c>
      <c r="N120" s="6">
        <v>0.581</v>
      </c>
      <c r="O120" s="6" t="s">
        <v>14</v>
      </c>
      <c r="P120" s="42">
        <v>0.617</v>
      </c>
      <c r="Q120" s="35">
        <f t="shared" si="64"/>
        <v>0.327</v>
      </c>
      <c r="R120" s="36" t="s">
        <v>14</v>
      </c>
      <c r="S120" s="37">
        <f t="shared" si="65"/>
        <v>0.399</v>
      </c>
      <c r="T120" s="38">
        <v>0.007</v>
      </c>
      <c r="U120" s="33" t="s">
        <v>14</v>
      </c>
      <c r="V120" s="34">
        <v>0.026000000000000002</v>
      </c>
      <c r="W120" s="38">
        <v>0.008</v>
      </c>
      <c r="X120" s="33" t="s">
        <v>14</v>
      </c>
      <c r="Y120" s="34">
        <v>0.015</v>
      </c>
      <c r="Z120" s="38">
        <v>0.005</v>
      </c>
      <c r="AA120" s="33" t="s">
        <v>14</v>
      </c>
      <c r="AB120" s="34">
        <v>0.015</v>
      </c>
    </row>
    <row r="121" spans="1:28" ht="8.25" customHeight="1">
      <c r="A121" s="41" t="s">
        <v>132</v>
      </c>
      <c r="B121" s="15">
        <v>113.1</v>
      </c>
      <c r="C121" s="5" t="s">
        <v>14</v>
      </c>
      <c r="D121" s="2">
        <v>263.7</v>
      </c>
      <c r="E121" s="27" t="s">
        <v>15</v>
      </c>
      <c r="F121" s="28">
        <f t="shared" si="60"/>
        <v>0.1131</v>
      </c>
      <c r="G121" s="29" t="s">
        <v>14</v>
      </c>
      <c r="H121" s="30">
        <f t="shared" si="61"/>
        <v>0.2637</v>
      </c>
      <c r="I121" s="27" t="s">
        <v>16</v>
      </c>
      <c r="J121" s="28">
        <f t="shared" si="62"/>
        <v>55.6452</v>
      </c>
      <c r="K121" s="31" t="s">
        <v>14</v>
      </c>
      <c r="L121" s="31">
        <f t="shared" si="63"/>
        <v>140.2884</v>
      </c>
      <c r="M121" s="27" t="s">
        <v>17</v>
      </c>
      <c r="N121" s="6">
        <v>0.487</v>
      </c>
      <c r="O121" s="6" t="s">
        <v>14</v>
      </c>
      <c r="P121" s="42">
        <v>0.517</v>
      </c>
      <c r="Q121" s="35">
        <f t="shared" si="64"/>
        <v>0.427</v>
      </c>
      <c r="R121" s="36" t="s">
        <v>14</v>
      </c>
      <c r="S121" s="37">
        <f t="shared" si="65"/>
        <v>0.493</v>
      </c>
      <c r="T121" s="38">
        <v>0.007</v>
      </c>
      <c r="U121" s="33" t="s">
        <v>14</v>
      </c>
      <c r="V121" s="34">
        <v>0.026000000000000002</v>
      </c>
      <c r="W121" s="38">
        <v>0.008</v>
      </c>
      <c r="X121" s="33" t="s">
        <v>14</v>
      </c>
      <c r="Y121" s="34">
        <v>0.015</v>
      </c>
      <c r="Z121" s="38">
        <v>0.005</v>
      </c>
      <c r="AA121" s="33" t="s">
        <v>14</v>
      </c>
      <c r="AB121" s="34">
        <v>0.015</v>
      </c>
    </row>
    <row r="122" spans="1:28" ht="8.25" customHeight="1">
      <c r="A122" s="41" t="s">
        <v>133</v>
      </c>
      <c r="B122" s="15">
        <v>65</v>
      </c>
      <c r="C122" s="5"/>
      <c r="D122" s="2">
        <v>127</v>
      </c>
      <c r="E122" s="27" t="s">
        <v>15</v>
      </c>
      <c r="F122" s="28">
        <f t="shared" si="60"/>
        <v>0.065</v>
      </c>
      <c r="G122" s="29" t="s">
        <v>14</v>
      </c>
      <c r="H122" s="30">
        <f t="shared" si="61"/>
        <v>0.127</v>
      </c>
      <c r="I122" s="27" t="s">
        <v>16</v>
      </c>
      <c r="J122" s="28">
        <f t="shared" si="62"/>
        <v>27.625</v>
      </c>
      <c r="K122" s="31" t="s">
        <v>14</v>
      </c>
      <c r="L122" s="31">
        <f t="shared" si="63"/>
        <v>86.99500000000002</v>
      </c>
      <c r="M122" s="27" t="s">
        <v>17</v>
      </c>
      <c r="N122" s="6">
        <v>0.42</v>
      </c>
      <c r="O122" s="6"/>
      <c r="P122" s="42">
        <v>0.67</v>
      </c>
      <c r="Q122" s="35">
        <f t="shared" si="64"/>
        <v>0.2739999999999999</v>
      </c>
      <c r="R122" s="36" t="s">
        <v>14</v>
      </c>
      <c r="S122" s="37">
        <f t="shared" si="65"/>
        <v>0.56</v>
      </c>
      <c r="T122" s="38">
        <v>0.007</v>
      </c>
      <c r="U122" s="33" t="s">
        <v>14</v>
      </c>
      <c r="V122" s="34">
        <v>0.026000000000000002</v>
      </c>
      <c r="W122" s="38">
        <v>0.008</v>
      </c>
      <c r="X122" s="33" t="s">
        <v>14</v>
      </c>
      <c r="Y122" s="34">
        <v>0.015</v>
      </c>
      <c r="Z122" s="38">
        <v>0.005</v>
      </c>
      <c r="AA122" s="33" t="s">
        <v>14</v>
      </c>
      <c r="AB122" s="34">
        <v>0.015</v>
      </c>
    </row>
    <row r="123" spans="1:28" ht="8.25" customHeight="1">
      <c r="A123" s="41" t="s">
        <v>134</v>
      </c>
      <c r="B123" s="15">
        <v>32</v>
      </c>
      <c r="C123" s="5"/>
      <c r="D123" s="2">
        <v>87</v>
      </c>
      <c r="E123" s="27" t="s">
        <v>15</v>
      </c>
      <c r="F123" s="28">
        <f t="shared" si="60"/>
        <v>0.032</v>
      </c>
      <c r="G123" s="29" t="s">
        <v>14</v>
      </c>
      <c r="H123" s="30">
        <f t="shared" si="61"/>
        <v>0.08700000000000001</v>
      </c>
      <c r="I123" s="27" t="s">
        <v>16</v>
      </c>
      <c r="J123" s="28">
        <f t="shared" si="62"/>
        <v>12.32</v>
      </c>
      <c r="K123" s="31" t="s">
        <v>14</v>
      </c>
      <c r="L123" s="31">
        <f t="shared" si="63"/>
        <v>55.245000000000005</v>
      </c>
      <c r="M123" s="27" t="s">
        <v>17</v>
      </c>
      <c r="N123" s="6">
        <v>0.38</v>
      </c>
      <c r="O123" s="6"/>
      <c r="P123" s="42">
        <v>0.62</v>
      </c>
      <c r="Q123" s="35">
        <f t="shared" si="64"/>
        <v>0.32399999999999995</v>
      </c>
      <c r="R123" s="36" t="s">
        <v>14</v>
      </c>
      <c r="S123" s="37">
        <f t="shared" si="65"/>
        <v>0.6</v>
      </c>
      <c r="T123" s="38">
        <v>0.007</v>
      </c>
      <c r="U123" s="33" t="s">
        <v>14</v>
      </c>
      <c r="V123" s="34">
        <v>0.026000000000000002</v>
      </c>
      <c r="W123" s="38">
        <v>0.008</v>
      </c>
      <c r="X123" s="33" t="s">
        <v>14</v>
      </c>
      <c r="Y123" s="34">
        <v>0.015</v>
      </c>
      <c r="Z123" s="38">
        <v>0.005</v>
      </c>
      <c r="AA123" s="33" t="s">
        <v>14</v>
      </c>
      <c r="AB123" s="34">
        <v>0.015</v>
      </c>
    </row>
    <row r="124" spans="1:28" ht="8.25" customHeight="1">
      <c r="A124" s="41" t="s">
        <v>135</v>
      </c>
      <c r="B124" s="15">
        <v>92.6</v>
      </c>
      <c r="C124" s="5" t="s">
        <v>14</v>
      </c>
      <c r="D124" s="2">
        <v>115.7</v>
      </c>
      <c r="E124" s="27" t="s">
        <v>15</v>
      </c>
      <c r="F124" s="28">
        <f t="shared" si="60"/>
        <v>0.0926</v>
      </c>
      <c r="G124" s="29" t="s">
        <v>14</v>
      </c>
      <c r="H124" s="30">
        <f t="shared" si="61"/>
        <v>0.11570000000000001</v>
      </c>
      <c r="I124" s="27" t="s">
        <v>16</v>
      </c>
      <c r="J124" s="28">
        <f t="shared" si="62"/>
        <v>44.5406</v>
      </c>
      <c r="K124" s="31" t="s">
        <v>14</v>
      </c>
      <c r="L124" s="31">
        <f t="shared" si="63"/>
        <v>63.1722</v>
      </c>
      <c r="M124" s="27" t="s">
        <v>17</v>
      </c>
      <c r="N124" s="6">
        <v>0.47600000000000003</v>
      </c>
      <c r="O124" s="6" t="s">
        <v>14</v>
      </c>
      <c r="P124" s="42">
        <v>0.531</v>
      </c>
      <c r="Q124" s="35">
        <f t="shared" si="64"/>
        <v>0.41300000000000003</v>
      </c>
      <c r="R124" s="36" t="s">
        <v>14</v>
      </c>
      <c r="S124" s="37">
        <f t="shared" si="65"/>
        <v>0.504</v>
      </c>
      <c r="T124" s="38">
        <v>0.007</v>
      </c>
      <c r="U124" s="33" t="s">
        <v>14</v>
      </c>
      <c r="V124" s="34">
        <v>0.026000000000000002</v>
      </c>
      <c r="W124" s="38">
        <v>0.008</v>
      </c>
      <c r="X124" s="33" t="s">
        <v>14</v>
      </c>
      <c r="Y124" s="34">
        <v>0.015</v>
      </c>
      <c r="Z124" s="38">
        <v>0.005</v>
      </c>
      <c r="AA124" s="33" t="s">
        <v>14</v>
      </c>
      <c r="AB124" s="34">
        <v>0.015</v>
      </c>
    </row>
    <row r="125" spans="1:28" ht="8.25" customHeight="1">
      <c r="A125" s="41" t="s">
        <v>136</v>
      </c>
      <c r="B125" s="15">
        <v>171.3</v>
      </c>
      <c r="C125" s="5" t="s">
        <v>14</v>
      </c>
      <c r="D125" s="2">
        <v>551.7</v>
      </c>
      <c r="E125" s="27" t="s">
        <v>15</v>
      </c>
      <c r="F125" s="28">
        <f t="shared" si="60"/>
        <v>0.1713</v>
      </c>
      <c r="G125" s="29" t="s">
        <v>14</v>
      </c>
      <c r="H125" s="30">
        <f t="shared" si="61"/>
        <v>0.5517000000000001</v>
      </c>
      <c r="I125" s="27" t="s">
        <v>16</v>
      </c>
      <c r="J125" s="28">
        <f t="shared" si="62"/>
        <v>97.9836</v>
      </c>
      <c r="K125" s="31" t="s">
        <v>14</v>
      </c>
      <c r="L125" s="31">
        <f t="shared" si="63"/>
        <v>350.8812</v>
      </c>
      <c r="M125" s="27" t="s">
        <v>17</v>
      </c>
      <c r="N125" s="6">
        <v>0.5670000000000001</v>
      </c>
      <c r="O125" s="6" t="s">
        <v>14</v>
      </c>
      <c r="P125" s="42">
        <v>0.621</v>
      </c>
      <c r="Q125" s="35">
        <f t="shared" si="64"/>
        <v>0.323</v>
      </c>
      <c r="R125" s="36" t="s">
        <v>14</v>
      </c>
      <c r="S125" s="37">
        <f t="shared" si="65"/>
        <v>0.41300000000000003</v>
      </c>
      <c r="T125" s="38">
        <v>0.007</v>
      </c>
      <c r="U125" s="33" t="s">
        <v>14</v>
      </c>
      <c r="V125" s="34">
        <v>0.026000000000000002</v>
      </c>
      <c r="W125" s="38">
        <v>0.008</v>
      </c>
      <c r="X125" s="33" t="s">
        <v>14</v>
      </c>
      <c r="Y125" s="34">
        <v>0.015</v>
      </c>
      <c r="Z125" s="38">
        <v>0.005</v>
      </c>
      <c r="AA125" s="33" t="s">
        <v>14</v>
      </c>
      <c r="AB125" s="34">
        <v>0.015</v>
      </c>
    </row>
    <row r="126" spans="1:29" s="40" customFormat="1" ht="8.25" customHeight="1">
      <c r="A126" s="23" t="s">
        <v>137</v>
      </c>
      <c r="B126" s="24">
        <v>275</v>
      </c>
      <c r="C126" s="25" t="s">
        <v>14</v>
      </c>
      <c r="D126" s="26">
        <v>450</v>
      </c>
      <c r="E126" s="27" t="s">
        <v>15</v>
      </c>
      <c r="F126" s="28">
        <f t="shared" si="60"/>
        <v>0.275</v>
      </c>
      <c r="G126" s="29" t="s">
        <v>14</v>
      </c>
      <c r="H126" s="30">
        <f t="shared" si="61"/>
        <v>0.45</v>
      </c>
      <c r="I126" s="27" t="s">
        <v>16</v>
      </c>
      <c r="J126" s="28">
        <f t="shared" si="62"/>
        <v>147.125</v>
      </c>
      <c r="K126" s="31" t="s">
        <v>14</v>
      </c>
      <c r="L126" s="31">
        <f t="shared" si="63"/>
        <v>281.25</v>
      </c>
      <c r="M126" s="27" t="s">
        <v>17</v>
      </c>
      <c r="N126" s="32">
        <v>0.53</v>
      </c>
      <c r="O126" s="33" t="s">
        <v>14</v>
      </c>
      <c r="P126" s="34">
        <v>0.61</v>
      </c>
      <c r="Q126" s="35">
        <f t="shared" si="64"/>
        <v>0.334</v>
      </c>
      <c r="R126" s="36" t="s">
        <v>14</v>
      </c>
      <c r="S126" s="37">
        <f t="shared" si="65"/>
        <v>0.45</v>
      </c>
      <c r="T126" s="38">
        <v>0.007</v>
      </c>
      <c r="U126" s="33" t="s">
        <v>14</v>
      </c>
      <c r="V126" s="34">
        <v>0.026000000000000002</v>
      </c>
      <c r="W126" s="38">
        <v>0.008</v>
      </c>
      <c r="X126" s="33" t="s">
        <v>14</v>
      </c>
      <c r="Y126" s="34">
        <v>0.015</v>
      </c>
      <c r="Z126" s="38">
        <v>0.005</v>
      </c>
      <c r="AA126" s="33" t="s">
        <v>14</v>
      </c>
      <c r="AB126" s="34">
        <v>0.015</v>
      </c>
      <c r="AC126" s="39"/>
    </row>
    <row r="127" spans="1:28" ht="8.25" customHeight="1">
      <c r="A127" s="41" t="s">
        <v>138</v>
      </c>
      <c r="B127" s="15">
        <v>365</v>
      </c>
      <c r="C127" s="3" t="s">
        <v>14</v>
      </c>
      <c r="D127" s="2">
        <v>425</v>
      </c>
      <c r="E127" s="27" t="s">
        <v>15</v>
      </c>
      <c r="F127" s="28">
        <f t="shared" si="60"/>
        <v>0.365</v>
      </c>
      <c r="G127" s="29" t="s">
        <v>14</v>
      </c>
      <c r="H127" s="30">
        <f t="shared" si="61"/>
        <v>0.425</v>
      </c>
      <c r="I127" s="27" t="s">
        <v>16</v>
      </c>
      <c r="J127" s="28">
        <f t="shared" si="62"/>
        <v>191.625</v>
      </c>
      <c r="K127" s="31" t="s">
        <v>14</v>
      </c>
      <c r="L127" s="31">
        <f t="shared" si="63"/>
        <v>265.625</v>
      </c>
      <c r="M127" s="27" t="s">
        <v>17</v>
      </c>
      <c r="N127" s="6">
        <v>0.52</v>
      </c>
      <c r="O127" s="5" t="s">
        <v>14</v>
      </c>
      <c r="P127" s="42">
        <v>0.61</v>
      </c>
      <c r="Q127" s="35">
        <f t="shared" si="64"/>
        <v>0.334</v>
      </c>
      <c r="R127" s="36" t="s">
        <v>14</v>
      </c>
      <c r="S127" s="37">
        <f t="shared" si="65"/>
        <v>0.46</v>
      </c>
      <c r="T127" s="38">
        <v>0.007</v>
      </c>
      <c r="U127" s="33" t="s">
        <v>14</v>
      </c>
      <c r="V127" s="34">
        <v>0.026000000000000002</v>
      </c>
      <c r="W127" s="38">
        <v>0.008</v>
      </c>
      <c r="X127" s="33" t="s">
        <v>14</v>
      </c>
      <c r="Y127" s="34">
        <v>0.015</v>
      </c>
      <c r="Z127" s="38">
        <v>0.005</v>
      </c>
      <c r="AA127" s="33" t="s">
        <v>14</v>
      </c>
      <c r="AB127" s="34">
        <v>0.015</v>
      </c>
    </row>
    <row r="128" spans="1:28" ht="8.25" customHeight="1">
      <c r="A128" s="41" t="s">
        <v>139</v>
      </c>
      <c r="B128" s="15">
        <v>123</v>
      </c>
      <c r="C128" s="3" t="s">
        <v>14</v>
      </c>
      <c r="D128" s="2">
        <v>195</v>
      </c>
      <c r="E128" s="27" t="s">
        <v>15</v>
      </c>
      <c r="F128" s="28">
        <f t="shared" si="60"/>
        <v>0.123</v>
      </c>
      <c r="G128" s="29" t="s">
        <v>14</v>
      </c>
      <c r="H128" s="30">
        <f t="shared" si="61"/>
        <v>0.195</v>
      </c>
      <c r="I128" s="27" t="s">
        <v>16</v>
      </c>
      <c r="J128" s="28">
        <f t="shared" si="62"/>
        <v>60.885</v>
      </c>
      <c r="K128" s="31" t="s">
        <v>14</v>
      </c>
      <c r="L128" s="31">
        <f t="shared" si="63"/>
        <v>104.325</v>
      </c>
      <c r="M128" s="27" t="s">
        <v>17</v>
      </c>
      <c r="N128" s="6">
        <v>0.49</v>
      </c>
      <c r="O128" s="5" t="s">
        <v>14</v>
      </c>
      <c r="P128" s="42">
        <v>0.52</v>
      </c>
      <c r="Q128" s="35">
        <f t="shared" si="64"/>
        <v>0.424</v>
      </c>
      <c r="R128" s="36" t="s">
        <v>14</v>
      </c>
      <c r="S128" s="37">
        <f t="shared" si="65"/>
        <v>0.49</v>
      </c>
      <c r="T128" s="38">
        <v>0.007</v>
      </c>
      <c r="U128" s="33" t="s">
        <v>14</v>
      </c>
      <c r="V128" s="34">
        <v>0.026000000000000002</v>
      </c>
      <c r="W128" s="38">
        <v>0.008</v>
      </c>
      <c r="X128" s="33" t="s">
        <v>14</v>
      </c>
      <c r="Y128" s="34">
        <v>0.015</v>
      </c>
      <c r="Z128" s="38">
        <v>0.005</v>
      </c>
      <c r="AA128" s="33" t="s">
        <v>14</v>
      </c>
      <c r="AB128" s="34">
        <v>0.015</v>
      </c>
    </row>
    <row r="129" spans="1:28" ht="8.25" customHeight="1">
      <c r="A129" s="41" t="s">
        <v>140</v>
      </c>
      <c r="B129" s="15">
        <v>270</v>
      </c>
      <c r="C129" s="3" t="s">
        <v>14</v>
      </c>
      <c r="D129" s="2">
        <v>685</v>
      </c>
      <c r="E129" s="27" t="s">
        <v>15</v>
      </c>
      <c r="F129" s="28">
        <f t="shared" si="60"/>
        <v>0.27</v>
      </c>
      <c r="G129" s="29" t="s">
        <v>14</v>
      </c>
      <c r="H129" s="30">
        <f t="shared" si="61"/>
        <v>0.685</v>
      </c>
      <c r="I129" s="27" t="s">
        <v>16</v>
      </c>
      <c r="J129" s="28">
        <f t="shared" si="62"/>
        <v>130.95</v>
      </c>
      <c r="K129" s="31" t="s">
        <v>14</v>
      </c>
      <c r="L129" s="31">
        <f t="shared" si="63"/>
        <v>469.225</v>
      </c>
      <c r="M129" s="27" t="s">
        <v>17</v>
      </c>
      <c r="N129" s="6">
        <v>0.48</v>
      </c>
      <c r="O129" s="5" t="s">
        <v>14</v>
      </c>
      <c r="P129" s="42">
        <v>0.67</v>
      </c>
      <c r="Q129" s="35">
        <f t="shared" si="64"/>
        <v>0.274</v>
      </c>
      <c r="R129" s="36" t="s">
        <v>14</v>
      </c>
      <c r="S129" s="37">
        <f t="shared" si="65"/>
        <v>0.5</v>
      </c>
      <c r="T129" s="38">
        <v>0.007</v>
      </c>
      <c r="U129" s="33" t="s">
        <v>14</v>
      </c>
      <c r="V129" s="34">
        <v>0.026000000000000002</v>
      </c>
      <c r="W129" s="38">
        <v>0.008</v>
      </c>
      <c r="X129" s="33" t="s">
        <v>14</v>
      </c>
      <c r="Y129" s="34">
        <v>0.015</v>
      </c>
      <c r="Z129" s="38">
        <v>0.005</v>
      </c>
      <c r="AA129" s="33" t="s">
        <v>14</v>
      </c>
      <c r="AB129" s="34">
        <v>0.015</v>
      </c>
    </row>
    <row r="130" spans="1:29" s="40" customFormat="1" ht="8.25" customHeight="1">
      <c r="A130" s="23" t="s">
        <v>141</v>
      </c>
      <c r="B130" s="24">
        <v>115</v>
      </c>
      <c r="C130" s="25" t="s">
        <v>14</v>
      </c>
      <c r="D130" s="26">
        <v>294.3</v>
      </c>
      <c r="E130" s="27" t="s">
        <v>15</v>
      </c>
      <c r="F130" s="28">
        <f t="shared" si="60"/>
        <v>0.115</v>
      </c>
      <c r="G130" s="29" t="s">
        <v>14</v>
      </c>
      <c r="H130" s="30">
        <f t="shared" si="61"/>
        <v>0.2943</v>
      </c>
      <c r="I130" s="27" t="s">
        <v>16</v>
      </c>
      <c r="J130" s="28">
        <f t="shared" si="62"/>
        <v>59.225</v>
      </c>
      <c r="K130" s="31" t="s">
        <v>14</v>
      </c>
      <c r="L130" s="31">
        <f t="shared" si="63"/>
        <v>180.9945</v>
      </c>
      <c r="M130" s="27" t="s">
        <v>17</v>
      </c>
      <c r="N130" s="32">
        <v>0.51</v>
      </c>
      <c r="O130" s="33" t="s">
        <v>14</v>
      </c>
      <c r="P130" s="34">
        <v>0.6000000000000001</v>
      </c>
      <c r="Q130" s="35">
        <f t="shared" si="64"/>
        <v>0.34400000000000003</v>
      </c>
      <c r="R130" s="36" t="s">
        <v>14</v>
      </c>
      <c r="S130" s="37">
        <f t="shared" si="65"/>
        <v>0.47000000000000003</v>
      </c>
      <c r="T130" s="38">
        <v>0.007</v>
      </c>
      <c r="U130" s="33" t="s">
        <v>14</v>
      </c>
      <c r="V130" s="34">
        <v>0.026000000000000002</v>
      </c>
      <c r="W130" s="38">
        <v>0.008</v>
      </c>
      <c r="X130" s="33" t="s">
        <v>14</v>
      </c>
      <c r="Y130" s="34">
        <v>0.015</v>
      </c>
      <c r="Z130" s="38">
        <v>0.005</v>
      </c>
      <c r="AA130" s="33" t="s">
        <v>14</v>
      </c>
      <c r="AB130" s="34">
        <v>0.015</v>
      </c>
      <c r="AC130" s="39"/>
    </row>
    <row r="131" spans="1:29" s="40" customFormat="1" ht="8.25" customHeight="1">
      <c r="A131" s="23" t="s">
        <v>142</v>
      </c>
      <c r="B131" s="24">
        <v>35</v>
      </c>
      <c r="C131" s="25" t="s">
        <v>14</v>
      </c>
      <c r="D131" s="26">
        <v>107</v>
      </c>
      <c r="E131" s="27" t="s">
        <v>15</v>
      </c>
      <c r="F131" s="28">
        <f t="shared" si="60"/>
        <v>0.035</v>
      </c>
      <c r="G131" s="29" t="s">
        <v>14</v>
      </c>
      <c r="H131" s="30">
        <f t="shared" si="61"/>
        <v>0.107</v>
      </c>
      <c r="I131" s="27" t="s">
        <v>16</v>
      </c>
      <c r="J131" s="28">
        <f t="shared" si="62"/>
        <v>18.27</v>
      </c>
      <c r="K131" s="31" t="s">
        <v>14</v>
      </c>
      <c r="L131" s="31">
        <f t="shared" si="63"/>
        <v>75.435</v>
      </c>
      <c r="M131" s="27" t="s">
        <v>17</v>
      </c>
      <c r="N131" s="32">
        <v>0.517</v>
      </c>
      <c r="O131" s="33" t="s">
        <v>14</v>
      </c>
      <c r="P131" s="34">
        <v>0.69</v>
      </c>
      <c r="Q131" s="35">
        <f t="shared" si="64"/>
        <v>0.254</v>
      </c>
      <c r="R131" s="36" t="s">
        <v>14</v>
      </c>
      <c r="S131" s="37">
        <f t="shared" si="65"/>
        <v>0.463</v>
      </c>
      <c r="T131" s="38">
        <v>0.007</v>
      </c>
      <c r="U131" s="33" t="s">
        <v>14</v>
      </c>
      <c r="V131" s="34">
        <v>0.026000000000000002</v>
      </c>
      <c r="W131" s="38">
        <v>0.008</v>
      </c>
      <c r="X131" s="33" t="s">
        <v>14</v>
      </c>
      <c r="Y131" s="34">
        <v>0.015</v>
      </c>
      <c r="Z131" s="38">
        <v>0.005</v>
      </c>
      <c r="AA131" s="33" t="s">
        <v>14</v>
      </c>
      <c r="AB131" s="34">
        <v>0.015</v>
      </c>
      <c r="AC131" s="39"/>
    </row>
    <row r="132" spans="1:29" s="40" customFormat="1" ht="8.25" customHeight="1">
      <c r="A132" s="23" t="s">
        <v>143</v>
      </c>
      <c r="B132" s="24">
        <v>270</v>
      </c>
      <c r="C132" s="25" t="s">
        <v>14</v>
      </c>
      <c r="D132" s="26">
        <v>550</v>
      </c>
      <c r="E132" s="27" t="s">
        <v>15</v>
      </c>
      <c r="F132" s="28">
        <f t="shared" si="60"/>
        <v>0.27</v>
      </c>
      <c r="G132" s="29" t="s">
        <v>14</v>
      </c>
      <c r="H132" s="30">
        <f t="shared" si="61"/>
        <v>0.55</v>
      </c>
      <c r="I132" s="27" t="s">
        <v>16</v>
      </c>
      <c r="J132" s="28">
        <f t="shared" si="62"/>
        <v>166.05</v>
      </c>
      <c r="K132" s="31" t="s">
        <v>14</v>
      </c>
      <c r="L132" s="31">
        <f t="shared" si="63"/>
        <v>382.25</v>
      </c>
      <c r="M132" s="27" t="s">
        <v>17</v>
      </c>
      <c r="N132" s="32">
        <v>0.61</v>
      </c>
      <c r="O132" s="33" t="s">
        <v>14</v>
      </c>
      <c r="P132" s="34">
        <v>0.68</v>
      </c>
      <c r="Q132" s="35">
        <f t="shared" si="64"/>
        <v>0.264</v>
      </c>
      <c r="R132" s="36" t="s">
        <v>14</v>
      </c>
      <c r="S132" s="37">
        <f t="shared" si="65"/>
        <v>0.37</v>
      </c>
      <c r="T132" s="38">
        <v>0.007</v>
      </c>
      <c r="U132" s="33" t="s">
        <v>14</v>
      </c>
      <c r="V132" s="34">
        <v>0.026000000000000002</v>
      </c>
      <c r="W132" s="38">
        <v>0.008</v>
      </c>
      <c r="X132" s="33" t="s">
        <v>14</v>
      </c>
      <c r="Y132" s="34">
        <v>0.015</v>
      </c>
      <c r="Z132" s="38">
        <v>0.005</v>
      </c>
      <c r="AA132" s="33" t="s">
        <v>14</v>
      </c>
      <c r="AB132" s="34">
        <v>0.015</v>
      </c>
      <c r="AC132" s="39"/>
    </row>
    <row r="133" spans="1:29" s="40" customFormat="1" ht="8.25" customHeight="1">
      <c r="A133" s="23" t="s">
        <v>144</v>
      </c>
      <c r="B133" s="24">
        <v>175</v>
      </c>
      <c r="C133" s="25" t="s">
        <v>14</v>
      </c>
      <c r="D133" s="26">
        <v>633</v>
      </c>
      <c r="E133" s="27" t="s">
        <v>15</v>
      </c>
      <c r="F133" s="28">
        <f t="shared" si="60"/>
        <v>0.17500000000000002</v>
      </c>
      <c r="G133" s="29" t="s">
        <v>14</v>
      </c>
      <c r="H133" s="30">
        <f t="shared" si="61"/>
        <v>0.633</v>
      </c>
      <c r="I133" s="27" t="s">
        <v>16</v>
      </c>
      <c r="J133" s="28">
        <f t="shared" si="62"/>
        <v>104.125</v>
      </c>
      <c r="K133" s="31" t="s">
        <v>14</v>
      </c>
      <c r="L133" s="31">
        <f t="shared" si="63"/>
        <v>408.285</v>
      </c>
      <c r="M133" s="27" t="s">
        <v>17</v>
      </c>
      <c r="N133" s="32">
        <v>0.59</v>
      </c>
      <c r="O133" s="33" t="s">
        <v>14</v>
      </c>
      <c r="P133" s="34">
        <v>0.63</v>
      </c>
      <c r="Q133" s="35">
        <f t="shared" si="64"/>
        <v>0.314</v>
      </c>
      <c r="R133" s="36" t="s">
        <v>14</v>
      </c>
      <c r="S133" s="37">
        <f t="shared" si="65"/>
        <v>0.39</v>
      </c>
      <c r="T133" s="38">
        <v>0.007</v>
      </c>
      <c r="U133" s="33" t="s">
        <v>14</v>
      </c>
      <c r="V133" s="34">
        <v>0.026000000000000002</v>
      </c>
      <c r="W133" s="38">
        <v>0.008</v>
      </c>
      <c r="X133" s="33" t="s">
        <v>14</v>
      </c>
      <c r="Y133" s="34">
        <v>0.015</v>
      </c>
      <c r="Z133" s="38">
        <v>0.005</v>
      </c>
      <c r="AA133" s="33" t="s">
        <v>14</v>
      </c>
      <c r="AB133" s="34">
        <v>0.015</v>
      </c>
      <c r="AC133" s="39"/>
    </row>
    <row r="134" spans="1:28" ht="8.25" customHeight="1">
      <c r="A134" s="41" t="s">
        <v>145</v>
      </c>
      <c r="B134" s="15">
        <v>310</v>
      </c>
      <c r="C134" s="3" t="s">
        <v>14</v>
      </c>
      <c r="D134" s="2">
        <v>740</v>
      </c>
      <c r="E134" s="27" t="s">
        <v>15</v>
      </c>
      <c r="F134" s="28">
        <f t="shared" si="60"/>
        <v>0.31</v>
      </c>
      <c r="G134" s="29" t="s">
        <v>14</v>
      </c>
      <c r="H134" s="30">
        <f t="shared" si="61"/>
        <v>0.74</v>
      </c>
      <c r="I134" s="27" t="s">
        <v>16</v>
      </c>
      <c r="J134" s="28">
        <f t="shared" si="62"/>
        <v>181.35</v>
      </c>
      <c r="K134" s="31" t="s">
        <v>14</v>
      </c>
      <c r="L134" s="31">
        <f t="shared" si="63"/>
        <v>499.5</v>
      </c>
      <c r="M134" s="27" t="s">
        <v>17</v>
      </c>
      <c r="N134" s="6">
        <v>0.58</v>
      </c>
      <c r="O134" s="5" t="s">
        <v>14</v>
      </c>
      <c r="P134" s="42">
        <v>0.66</v>
      </c>
      <c r="Q134" s="35">
        <f t="shared" si="64"/>
        <v>0.28400000000000003</v>
      </c>
      <c r="R134" s="36" t="s">
        <v>14</v>
      </c>
      <c r="S134" s="37">
        <f t="shared" si="65"/>
        <v>0.4</v>
      </c>
      <c r="T134" s="38">
        <v>0.007</v>
      </c>
      <c r="U134" s="33" t="s">
        <v>14</v>
      </c>
      <c r="V134" s="34">
        <v>0.026000000000000002</v>
      </c>
      <c r="W134" s="38">
        <v>0.008</v>
      </c>
      <c r="X134" s="33" t="s">
        <v>14</v>
      </c>
      <c r="Y134" s="34">
        <v>0.015</v>
      </c>
      <c r="Z134" s="38">
        <v>0.005</v>
      </c>
      <c r="AA134" s="33" t="s">
        <v>14</v>
      </c>
      <c r="AB134" s="34">
        <v>0.015</v>
      </c>
    </row>
    <row r="135" spans="1:29" s="40" customFormat="1" ht="8.25" customHeight="1">
      <c r="A135" s="23" t="s">
        <v>146</v>
      </c>
      <c r="B135" s="24">
        <v>96</v>
      </c>
      <c r="C135" s="25" t="s">
        <v>14</v>
      </c>
      <c r="D135" s="26">
        <v>628</v>
      </c>
      <c r="E135" s="27" t="s">
        <v>15</v>
      </c>
      <c r="F135" s="28">
        <f t="shared" si="60"/>
        <v>0.096</v>
      </c>
      <c r="G135" s="29" t="s">
        <v>14</v>
      </c>
      <c r="H135" s="30">
        <f t="shared" si="61"/>
        <v>0.628</v>
      </c>
      <c r="I135" s="27" t="s">
        <v>16</v>
      </c>
      <c r="J135" s="28">
        <f t="shared" si="62"/>
        <v>47.808</v>
      </c>
      <c r="K135" s="31" t="s">
        <v>14</v>
      </c>
      <c r="L135" s="31">
        <f t="shared" si="63"/>
        <v>449.648</v>
      </c>
      <c r="M135" s="27" t="s">
        <v>17</v>
      </c>
      <c r="N135" s="32">
        <v>0.493</v>
      </c>
      <c r="O135" s="33" t="s">
        <v>14</v>
      </c>
      <c r="P135" s="34">
        <v>0.7010000000000001</v>
      </c>
      <c r="Q135" s="35">
        <f t="shared" si="64"/>
        <v>0.243</v>
      </c>
      <c r="R135" s="36" t="s">
        <v>14</v>
      </c>
      <c r="S135" s="37">
        <f t="shared" si="65"/>
        <v>0.487</v>
      </c>
      <c r="T135" s="38">
        <v>0.007</v>
      </c>
      <c r="U135" s="33" t="s">
        <v>14</v>
      </c>
      <c r="V135" s="34">
        <v>0.026000000000000002</v>
      </c>
      <c r="W135" s="38">
        <v>0.008</v>
      </c>
      <c r="X135" s="33" t="s">
        <v>14</v>
      </c>
      <c r="Y135" s="34">
        <v>0.015</v>
      </c>
      <c r="Z135" s="38">
        <v>0.005</v>
      </c>
      <c r="AA135" s="33" t="s">
        <v>14</v>
      </c>
      <c r="AB135" s="34">
        <v>0.015</v>
      </c>
      <c r="AC135" s="39"/>
    </row>
    <row r="136" spans="1:28" ht="8.25" customHeight="1">
      <c r="A136" s="41" t="s">
        <v>147</v>
      </c>
      <c r="B136" s="15">
        <v>270</v>
      </c>
      <c r="C136" s="5" t="s">
        <v>14</v>
      </c>
      <c r="D136" s="2">
        <v>741</v>
      </c>
      <c r="E136" s="27" t="s">
        <v>15</v>
      </c>
      <c r="F136" s="28">
        <f t="shared" si="60"/>
        <v>0.27</v>
      </c>
      <c r="G136" s="29" t="s">
        <v>14</v>
      </c>
      <c r="H136" s="30">
        <f t="shared" si="61"/>
        <v>0.741</v>
      </c>
      <c r="I136" s="27" t="s">
        <v>16</v>
      </c>
      <c r="J136" s="28">
        <f t="shared" si="62"/>
        <v>139.05</v>
      </c>
      <c r="K136" s="31" t="s">
        <v>14</v>
      </c>
      <c r="L136" s="31">
        <f t="shared" si="63"/>
        <v>534.261</v>
      </c>
      <c r="M136" s="27" t="s">
        <v>17</v>
      </c>
      <c r="N136" s="6">
        <v>0.51</v>
      </c>
      <c r="O136" s="6" t="s">
        <v>14</v>
      </c>
      <c r="P136" s="42">
        <v>0.706</v>
      </c>
      <c r="Q136" s="35">
        <f t="shared" si="64"/>
        <v>0.23800000000000002</v>
      </c>
      <c r="R136" s="36" t="s">
        <v>14</v>
      </c>
      <c r="S136" s="37">
        <f t="shared" si="65"/>
        <v>0.47000000000000003</v>
      </c>
      <c r="T136" s="38">
        <v>0.007</v>
      </c>
      <c r="U136" s="33" t="s">
        <v>14</v>
      </c>
      <c r="V136" s="34">
        <v>0.026000000000000002</v>
      </c>
      <c r="W136" s="38">
        <v>0.008</v>
      </c>
      <c r="X136" s="33" t="s">
        <v>14</v>
      </c>
      <c r="Y136" s="34">
        <v>0.015</v>
      </c>
      <c r="Z136" s="38">
        <v>0.005</v>
      </c>
      <c r="AA136" s="33" t="s">
        <v>14</v>
      </c>
      <c r="AB136" s="34">
        <v>0.015</v>
      </c>
    </row>
    <row r="137" spans="1:28" ht="8.25" customHeight="1">
      <c r="A137" s="41" t="s">
        <v>148</v>
      </c>
      <c r="B137" s="15">
        <v>150</v>
      </c>
      <c r="C137" s="5"/>
      <c r="D137" s="2">
        <v>600</v>
      </c>
      <c r="E137" s="27" t="s">
        <v>15</v>
      </c>
      <c r="F137" s="28">
        <f t="shared" si="60"/>
        <v>0.15</v>
      </c>
      <c r="G137" s="29" t="s">
        <v>14</v>
      </c>
      <c r="H137" s="30">
        <f t="shared" si="61"/>
        <v>0.6000000000000001</v>
      </c>
      <c r="I137" s="27" t="s">
        <v>16</v>
      </c>
      <c r="J137" s="28">
        <f t="shared" si="62"/>
        <v>75.75</v>
      </c>
      <c r="K137" s="31" t="s">
        <v>14</v>
      </c>
      <c r="L137" s="31">
        <f t="shared" si="63"/>
        <v>381</v>
      </c>
      <c r="M137" s="27" t="s">
        <v>17</v>
      </c>
      <c r="N137" s="6">
        <v>0.5</v>
      </c>
      <c r="O137" s="6"/>
      <c r="P137" s="42">
        <v>0.62</v>
      </c>
      <c r="Q137" s="35">
        <f t="shared" si="64"/>
        <v>0.324</v>
      </c>
      <c r="R137" s="36" t="s">
        <v>14</v>
      </c>
      <c r="S137" s="37">
        <f t="shared" si="65"/>
        <v>0.48</v>
      </c>
      <c r="T137" s="38">
        <v>0.007</v>
      </c>
      <c r="U137" s="33" t="s">
        <v>14</v>
      </c>
      <c r="V137" s="34">
        <v>0.026000000000000002</v>
      </c>
      <c r="W137" s="38">
        <v>0.008</v>
      </c>
      <c r="X137" s="33" t="s">
        <v>14</v>
      </c>
      <c r="Y137" s="34">
        <v>0.015</v>
      </c>
      <c r="Z137" s="38">
        <v>0.005</v>
      </c>
      <c r="AA137" s="33" t="s">
        <v>14</v>
      </c>
      <c r="AB137" s="34">
        <v>0.015</v>
      </c>
    </row>
    <row r="138" spans="1:28" ht="8.25" customHeight="1">
      <c r="A138" s="44" t="s">
        <v>149</v>
      </c>
      <c r="B138" s="45">
        <v>67.7</v>
      </c>
      <c r="C138" s="46"/>
      <c r="D138" s="47">
        <v>425</v>
      </c>
      <c r="E138" s="48" t="s">
        <v>15</v>
      </c>
      <c r="F138" s="49">
        <f t="shared" si="60"/>
        <v>0.06770000000000001</v>
      </c>
      <c r="G138" s="50" t="s">
        <v>14</v>
      </c>
      <c r="H138" s="51">
        <f t="shared" si="61"/>
        <v>0.425</v>
      </c>
      <c r="I138" s="48" t="s">
        <v>16</v>
      </c>
      <c r="J138" s="49">
        <f t="shared" si="62"/>
        <v>26.064500000000006</v>
      </c>
      <c r="K138" s="51" t="s">
        <v>14</v>
      </c>
      <c r="L138" s="51">
        <f t="shared" si="63"/>
        <v>295.37500000000006</v>
      </c>
      <c r="M138" s="48" t="s">
        <v>17</v>
      </c>
      <c r="N138" s="6">
        <v>0.38</v>
      </c>
      <c r="O138" s="6"/>
      <c r="P138" s="42">
        <v>0.68</v>
      </c>
      <c r="Q138" s="35">
        <f t="shared" si="64"/>
        <v>0.2639999999999999</v>
      </c>
      <c r="R138" s="36" t="s">
        <v>14</v>
      </c>
      <c r="S138" s="37">
        <f t="shared" si="65"/>
        <v>0.6</v>
      </c>
      <c r="T138" s="38">
        <v>0.007</v>
      </c>
      <c r="U138" s="33" t="s">
        <v>14</v>
      </c>
      <c r="V138" s="34">
        <v>0.026000000000000002</v>
      </c>
      <c r="W138" s="38">
        <v>0.008</v>
      </c>
      <c r="X138" s="33" t="s">
        <v>14</v>
      </c>
      <c r="Y138" s="34">
        <v>0.015</v>
      </c>
      <c r="Z138" s="38">
        <v>0.005</v>
      </c>
      <c r="AA138" s="33" t="s">
        <v>14</v>
      </c>
      <c r="AB138" s="34">
        <v>0.015</v>
      </c>
    </row>
    <row r="139" spans="1:28" ht="12.75">
      <c r="A139" s="52"/>
      <c r="B139" s="53"/>
      <c r="C139" s="53"/>
      <c r="D139" s="53"/>
      <c r="E139" s="54"/>
      <c r="F139" s="53"/>
      <c r="G139" s="53"/>
      <c r="H139" s="53"/>
      <c r="I139" s="54"/>
      <c r="J139" s="54"/>
      <c r="K139" s="53"/>
      <c r="L139" s="53"/>
      <c r="M139" s="54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1:28" ht="8.25" customHeight="1">
      <c r="A140" s="56" t="s">
        <v>150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</row>
    <row r="141" spans="1:28" ht="8.25" customHeight="1">
      <c r="A141" s="56" t="s">
        <v>151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</row>
    <row r="142" spans="1:28" ht="8.25" customHeight="1">
      <c r="A142" s="56" t="s">
        <v>152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</row>
    <row r="143" spans="1:28" ht="8.25" customHeight="1">
      <c r="A143" s="56" t="s">
        <v>153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</row>
  </sheetData>
  <sheetProtection selectLockedCells="1" selectUnlockedCells="1"/>
  <mergeCells count="23">
    <mergeCell ref="A1:A3"/>
    <mergeCell ref="B1:D2"/>
    <mergeCell ref="E1:E3"/>
    <mergeCell ref="F1:H2"/>
    <mergeCell ref="I1:I3"/>
    <mergeCell ref="J1:L2"/>
    <mergeCell ref="M1:M3"/>
    <mergeCell ref="N1:AB1"/>
    <mergeCell ref="N2:P2"/>
    <mergeCell ref="Q2:S2"/>
    <mergeCell ref="T2:V2"/>
    <mergeCell ref="W2:Y2"/>
    <mergeCell ref="Z2:AB2"/>
    <mergeCell ref="A4:AB4"/>
    <mergeCell ref="A21:AB21"/>
    <mergeCell ref="A29:AB29"/>
    <mergeCell ref="A75:AB75"/>
    <mergeCell ref="A93:AB93"/>
    <mergeCell ref="A101:AB101"/>
    <mergeCell ref="A140:AB140"/>
    <mergeCell ref="A141:AB141"/>
    <mergeCell ref="A142:AB142"/>
    <mergeCell ref="A143:AB14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220" zoomScaleNormal="220" workbookViewId="0" topLeftCell="A1">
      <selection activeCell="A3" sqref="A3"/>
    </sheetView>
  </sheetViews>
  <sheetFormatPr defaultColWidth="12.57421875" defaultRowHeight="8.25" customHeight="1"/>
  <cols>
    <col min="1" max="1" width="34.7109375" style="57" customWidth="1"/>
    <col min="2" max="2" width="16.00390625" style="3" customWidth="1"/>
    <col min="3" max="3" width="17.421875" style="3" customWidth="1"/>
    <col min="4" max="4" width="11.7109375" style="3" customWidth="1"/>
    <col min="5" max="5" width="10.421875" style="3" customWidth="1"/>
    <col min="6" max="6" width="20.57421875" style="3" customWidth="1"/>
    <col min="7" max="16384" width="11.57421875" style="8" customWidth="1"/>
  </cols>
  <sheetData>
    <row r="1" spans="2:6" ht="8.25" customHeight="1">
      <c r="B1" s="58" t="s">
        <v>154</v>
      </c>
      <c r="C1" s="58"/>
      <c r="D1" s="58"/>
      <c r="E1" s="58"/>
      <c r="F1" s="58"/>
    </row>
    <row r="2" spans="2:6" ht="8.25" customHeight="1">
      <c r="B2" s="58" t="s">
        <v>155</v>
      </c>
      <c r="C2" s="58" t="s">
        <v>156</v>
      </c>
      <c r="D2" s="58" t="s">
        <v>157</v>
      </c>
      <c r="E2" s="58" t="s">
        <v>158</v>
      </c>
      <c r="F2" s="58" t="s">
        <v>159</v>
      </c>
    </row>
    <row r="3" spans="1:6" ht="8.25" customHeight="1">
      <c r="A3" s="57" t="s">
        <v>160</v>
      </c>
      <c r="B3" s="58" t="s">
        <v>161</v>
      </c>
      <c r="C3" s="58" t="s">
        <v>162</v>
      </c>
      <c r="D3" s="58" t="s">
        <v>163</v>
      </c>
      <c r="E3" s="58" t="s">
        <v>164</v>
      </c>
      <c r="F3" s="58" t="s">
        <v>165</v>
      </c>
    </row>
    <row r="4" spans="1:6" ht="8.25" customHeight="1">
      <c r="A4" s="8" t="s">
        <v>166</v>
      </c>
      <c r="B4" s="59" t="s">
        <v>167</v>
      </c>
      <c r="C4" s="59" t="s">
        <v>168</v>
      </c>
      <c r="D4" s="59">
        <v>0.02</v>
      </c>
      <c r="E4" s="59">
        <v>0.02</v>
      </c>
      <c r="F4" s="59">
        <v>0.02</v>
      </c>
    </row>
    <row r="5" spans="1:6" ht="8.25" customHeight="1">
      <c r="A5" s="58" t="s">
        <v>169</v>
      </c>
      <c r="B5" s="58"/>
      <c r="C5" s="58"/>
      <c r="D5" s="58"/>
      <c r="E5" s="58"/>
      <c r="F5" s="58"/>
    </row>
    <row r="6" spans="1:3" ht="8.25" customHeight="1">
      <c r="A6" s="57" t="s">
        <v>170</v>
      </c>
      <c r="B6" s="60"/>
      <c r="C6" s="61" t="s">
        <v>171</v>
      </c>
    </row>
    <row r="7" spans="1:4" ht="8.25" customHeight="1">
      <c r="A7" s="57" t="s">
        <v>172</v>
      </c>
      <c r="B7" s="3">
        <v>4</v>
      </c>
      <c r="D7" s="3">
        <v>4</v>
      </c>
    </row>
    <row r="9" spans="1:4" ht="8.25" customHeight="1">
      <c r="A9" s="57" t="s">
        <v>173</v>
      </c>
      <c r="B9" s="3" t="s">
        <v>174</v>
      </c>
      <c r="D9" s="61" t="s">
        <v>175</v>
      </c>
    </row>
    <row r="10" spans="1:5" ht="8.25" customHeight="1">
      <c r="A10" s="57" t="s">
        <v>176</v>
      </c>
      <c r="B10" s="5">
        <v>0.095</v>
      </c>
      <c r="D10" s="61" t="s">
        <v>177</v>
      </c>
      <c r="E10" s="61" t="s">
        <v>178</v>
      </c>
    </row>
    <row r="12" spans="1:5" ht="8.25" customHeight="1">
      <c r="A12" s="62" t="s">
        <v>179</v>
      </c>
      <c r="B12" s="61" t="s">
        <v>180</v>
      </c>
      <c r="C12" s="61" t="s">
        <v>181</v>
      </c>
      <c r="D12" s="61" t="s">
        <v>182</v>
      </c>
      <c r="E12" s="61" t="s">
        <v>183</v>
      </c>
    </row>
    <row r="13" spans="1:6" ht="8.25" customHeight="1">
      <c r="A13" s="62" t="s">
        <v>184</v>
      </c>
      <c r="B13" s="61" t="s">
        <v>185</v>
      </c>
      <c r="C13" s="3" t="s">
        <v>186</v>
      </c>
      <c r="D13" s="61" t="s">
        <v>187</v>
      </c>
      <c r="E13" s="61" t="s">
        <v>188</v>
      </c>
      <c r="F13" s="61" t="s">
        <v>189</v>
      </c>
    </row>
    <row r="14" spans="1:3" ht="8.25" customHeight="1">
      <c r="A14" s="62" t="s">
        <v>190</v>
      </c>
      <c r="B14" s="61" t="s">
        <v>191</v>
      </c>
      <c r="C14" s="3" t="s">
        <v>192</v>
      </c>
    </row>
    <row r="15" spans="1:3" ht="8.25" customHeight="1">
      <c r="A15" s="8" t="s">
        <v>193</v>
      </c>
      <c r="C15" s="3" t="s">
        <v>194</v>
      </c>
    </row>
    <row r="16" spans="1:3" ht="8.25" customHeight="1">
      <c r="A16" s="8" t="s">
        <v>195</v>
      </c>
      <c r="C16" s="61" t="s">
        <v>196</v>
      </c>
    </row>
    <row r="17" spans="1:6" ht="8.25" customHeight="1">
      <c r="A17" s="8" t="s">
        <v>197</v>
      </c>
      <c r="C17" s="61" t="s">
        <v>198</v>
      </c>
      <c r="D17" s="61" t="s">
        <v>199</v>
      </c>
      <c r="E17" s="61" t="s">
        <v>200</v>
      </c>
      <c r="F17" s="61" t="s">
        <v>201</v>
      </c>
    </row>
    <row r="18" spans="1:6" ht="8.25" customHeight="1">
      <c r="A18" s="60" t="s">
        <v>202</v>
      </c>
      <c r="B18" s="60"/>
      <c r="C18" s="60"/>
      <c r="D18" s="60"/>
      <c r="E18" s="60"/>
      <c r="F18" s="60"/>
    </row>
    <row r="19" spans="1:6" ht="8.25" customHeight="1">
      <c r="A19" s="62" t="s">
        <v>203</v>
      </c>
      <c r="B19" s="61" t="s">
        <v>204</v>
      </c>
      <c r="D19" s="61" t="s">
        <v>205</v>
      </c>
      <c r="E19" s="61" t="s">
        <v>206</v>
      </c>
      <c r="F19" s="61" t="s">
        <v>207</v>
      </c>
    </row>
    <row r="20" spans="1:6" ht="8.25" customHeight="1">
      <c r="A20" s="62" t="s">
        <v>208</v>
      </c>
      <c r="B20" s="61" t="s">
        <v>209</v>
      </c>
      <c r="D20" s="61" t="s">
        <v>210</v>
      </c>
      <c r="E20" s="61" t="s">
        <v>211</v>
      </c>
      <c r="F20" s="61" t="s">
        <v>212</v>
      </c>
    </row>
    <row r="21" spans="1:3" ht="8.25" customHeight="1">
      <c r="A21" s="8" t="s">
        <v>213</v>
      </c>
      <c r="C21" s="61" t="s">
        <v>214</v>
      </c>
    </row>
    <row r="22" spans="1:3" ht="8.25" customHeight="1">
      <c r="A22" s="8" t="s">
        <v>215</v>
      </c>
      <c r="C22" s="61" t="s">
        <v>216</v>
      </c>
    </row>
    <row r="23" spans="1:5" ht="8.25" customHeight="1">
      <c r="A23" s="8" t="s">
        <v>217</v>
      </c>
      <c r="C23" s="61" t="s">
        <v>218</v>
      </c>
      <c r="E23" s="61" t="s">
        <v>219</v>
      </c>
    </row>
    <row r="24" spans="1:3" ht="8.25" customHeight="1">
      <c r="A24" s="8" t="s">
        <v>220</v>
      </c>
      <c r="C24" s="61" t="s">
        <v>221</v>
      </c>
    </row>
    <row r="25" spans="1:6" ht="8.25" customHeight="1">
      <c r="A25" s="8" t="s">
        <v>222</v>
      </c>
      <c r="C25" s="61" t="s">
        <v>223</v>
      </c>
      <c r="F25" s="61" t="s">
        <v>224</v>
      </c>
    </row>
    <row r="26" spans="1:6" ht="8.25" customHeight="1">
      <c r="A26" s="8" t="s">
        <v>225</v>
      </c>
      <c r="C26" s="61"/>
      <c r="F26" s="61" t="s">
        <v>226</v>
      </c>
    </row>
    <row r="27" spans="1:5" ht="8.25" customHeight="1">
      <c r="A27" s="8" t="s">
        <v>227</v>
      </c>
      <c r="C27" s="61" t="s">
        <v>228</v>
      </c>
      <c r="D27" s="61" t="s">
        <v>229</v>
      </c>
      <c r="E27" s="61" t="s">
        <v>230</v>
      </c>
    </row>
    <row r="28" ht="8.25" customHeight="1">
      <c r="A28" s="8"/>
    </row>
    <row r="29" spans="1:5" ht="8.25" customHeight="1">
      <c r="A29" s="62" t="s">
        <v>231</v>
      </c>
      <c r="B29" s="61" t="s">
        <v>232</v>
      </c>
      <c r="E29" s="61" t="s">
        <v>233</v>
      </c>
    </row>
    <row r="30" spans="1:2" ht="8.25" customHeight="1">
      <c r="A30" s="62" t="s">
        <v>234</v>
      </c>
      <c r="B30" s="61" t="s">
        <v>235</v>
      </c>
    </row>
    <row r="31" spans="1:2" ht="8.25" customHeight="1">
      <c r="A31" s="8" t="s">
        <v>236</v>
      </c>
      <c r="B31" s="3" t="s">
        <v>237</v>
      </c>
    </row>
    <row r="32" spans="1:6" ht="8.25" customHeight="1">
      <c r="A32" s="60" t="s">
        <v>238</v>
      </c>
      <c r="B32" s="60"/>
      <c r="C32" s="60"/>
      <c r="D32" s="60"/>
      <c r="E32" s="60"/>
      <c r="F32" s="60"/>
    </row>
    <row r="33" spans="1:5" ht="8.25" customHeight="1">
      <c r="A33" s="62" t="s">
        <v>239</v>
      </c>
      <c r="B33" s="61" t="s">
        <v>240</v>
      </c>
      <c r="C33" s="61" t="s">
        <v>241</v>
      </c>
      <c r="D33" s="61" t="s">
        <v>242</v>
      </c>
      <c r="E33" s="61" t="s">
        <v>243</v>
      </c>
    </row>
    <row r="34" spans="1:5" ht="8.25" customHeight="1">
      <c r="A34" s="62" t="s">
        <v>244</v>
      </c>
      <c r="B34" s="61"/>
      <c r="C34" s="61"/>
      <c r="D34" s="61" t="s">
        <v>245</v>
      </c>
      <c r="E34" s="63" t="s">
        <v>246</v>
      </c>
    </row>
    <row r="35" spans="1:3" ht="8.25" customHeight="1">
      <c r="A35" s="62"/>
      <c r="B35" s="61"/>
      <c r="C35" s="61"/>
    </row>
    <row r="36" spans="1:3" ht="8.25" customHeight="1">
      <c r="A36" s="62"/>
      <c r="B36" s="61"/>
      <c r="C36" s="61"/>
    </row>
    <row r="37" spans="1:3" ht="8.25" customHeight="1">
      <c r="A37" s="64" t="s">
        <v>247</v>
      </c>
      <c r="B37" s="64"/>
      <c r="C37" s="61"/>
    </row>
    <row r="38" spans="1:3" ht="8.25" customHeight="1">
      <c r="A38" s="65" t="s">
        <v>248</v>
      </c>
      <c r="B38" s="65"/>
      <c r="C38" s="61"/>
    </row>
    <row r="39" spans="1:3" ht="8.25" customHeight="1">
      <c r="A39" s="66" t="s">
        <v>249</v>
      </c>
      <c r="B39" s="67" t="s">
        <v>250</v>
      </c>
      <c r="C39" s="61"/>
    </row>
    <row r="40" spans="1:3" ht="8.25" customHeight="1">
      <c r="A40" s="65" t="s">
        <v>251</v>
      </c>
      <c r="B40" s="67" t="s">
        <v>247</v>
      </c>
      <c r="C40" s="61"/>
    </row>
    <row r="41" spans="1:3" ht="8.25" customHeight="1">
      <c r="A41" s="66" t="s">
        <v>252</v>
      </c>
      <c r="B41" s="67" t="s">
        <v>253</v>
      </c>
      <c r="C41" s="61"/>
    </row>
    <row r="42" spans="1:3" ht="8.25" customHeight="1">
      <c r="A42" s="65" t="s">
        <v>169</v>
      </c>
      <c r="B42" s="65"/>
      <c r="C42" s="61"/>
    </row>
    <row r="43" spans="1:2" ht="8.25" customHeight="1">
      <c r="A43" s="66" t="s">
        <v>179</v>
      </c>
      <c r="B43" s="67" t="s">
        <v>254</v>
      </c>
    </row>
    <row r="44" spans="1:2" ht="8.25" customHeight="1">
      <c r="A44" s="66" t="s">
        <v>255</v>
      </c>
      <c r="B44" s="67" t="s">
        <v>256</v>
      </c>
    </row>
    <row r="45" spans="1:2" ht="8.25" customHeight="1">
      <c r="A45" s="66" t="s">
        <v>197</v>
      </c>
      <c r="B45" s="67" t="s">
        <v>257</v>
      </c>
    </row>
    <row r="46" spans="1:2" ht="8.25" customHeight="1">
      <c r="A46" s="65" t="s">
        <v>202</v>
      </c>
      <c r="B46" s="65"/>
    </row>
    <row r="47" spans="1:2" ht="8.25" customHeight="1">
      <c r="A47" s="66" t="s">
        <v>258</v>
      </c>
      <c r="B47" s="67" t="s">
        <v>259</v>
      </c>
    </row>
    <row r="48" spans="1:2" ht="8.25" customHeight="1">
      <c r="A48" s="65" t="s">
        <v>260</v>
      </c>
      <c r="B48" s="67" t="s">
        <v>261</v>
      </c>
    </row>
    <row r="49" spans="1:2" ht="8.25" customHeight="1">
      <c r="A49" s="66" t="s">
        <v>262</v>
      </c>
      <c r="B49" s="67" t="s">
        <v>263</v>
      </c>
    </row>
    <row r="50" spans="1:2" ht="8.25" customHeight="1">
      <c r="A50" s="66" t="s">
        <v>264</v>
      </c>
      <c r="B50" s="67" t="s">
        <v>265</v>
      </c>
    </row>
    <row r="51" spans="1:2" ht="8.25" customHeight="1">
      <c r="A51" s="66" t="s">
        <v>266</v>
      </c>
      <c r="B51" s="67" t="s">
        <v>267</v>
      </c>
    </row>
    <row r="52" spans="1:2" ht="8.25" customHeight="1">
      <c r="A52" s="66" t="s">
        <v>215</v>
      </c>
      <c r="B52" s="67" t="s">
        <v>268</v>
      </c>
    </row>
    <row r="53" spans="1:2" ht="8.25" customHeight="1">
      <c r="A53" s="66" t="s">
        <v>269</v>
      </c>
      <c r="B53" s="67" t="s">
        <v>270</v>
      </c>
    </row>
    <row r="54" spans="1:2" ht="8.25" customHeight="1">
      <c r="A54" s="66" t="s">
        <v>271</v>
      </c>
      <c r="B54" s="67" t="s">
        <v>272</v>
      </c>
    </row>
    <row r="55" spans="1:2" ht="8.25" customHeight="1">
      <c r="A55" s="66" t="s">
        <v>273</v>
      </c>
      <c r="B55" s="67" t="s">
        <v>274</v>
      </c>
    </row>
    <row r="56" spans="1:2" ht="8.25" customHeight="1">
      <c r="A56" s="66" t="s">
        <v>275</v>
      </c>
      <c r="B56" s="67" t="s">
        <v>276</v>
      </c>
    </row>
    <row r="57" spans="1:2" ht="8.25" customHeight="1">
      <c r="A57" s="65" t="s">
        <v>227</v>
      </c>
      <c r="B57" s="67" t="s">
        <v>277</v>
      </c>
    </row>
    <row r="58" spans="1:2" ht="8.25" customHeight="1">
      <c r="A58" s="65" t="s">
        <v>238</v>
      </c>
      <c r="B58" s="65"/>
    </row>
    <row r="59" spans="1:2" ht="8.25" customHeight="1">
      <c r="A59" s="66" t="s">
        <v>278</v>
      </c>
      <c r="B59" s="67">
        <v>25</v>
      </c>
    </row>
    <row r="60" spans="1:2" ht="8.25" customHeight="1">
      <c r="A60" s="68" t="s">
        <v>279</v>
      </c>
      <c r="B60" s="67" t="s">
        <v>280</v>
      </c>
    </row>
    <row r="61" spans="1:2" ht="8.25" customHeight="1">
      <c r="A61" s="68" t="s">
        <v>281</v>
      </c>
      <c r="B61" s="67" t="s">
        <v>282</v>
      </c>
    </row>
    <row r="62" spans="1:2" ht="8.25" customHeight="1">
      <c r="A62" s="65" t="s">
        <v>283</v>
      </c>
      <c r="B62" s="65"/>
    </row>
    <row r="63" spans="1:2" ht="8.25" customHeight="1">
      <c r="A63" s="66" t="s">
        <v>284</v>
      </c>
      <c r="B63" s="67" t="s">
        <v>285</v>
      </c>
    </row>
    <row r="64" spans="1:2" ht="8.25" customHeight="1">
      <c r="A64" s="69" t="s">
        <v>286</v>
      </c>
      <c r="B64" s="69"/>
    </row>
  </sheetData>
  <sheetProtection selectLockedCells="1" selectUnlockedCells="1"/>
  <mergeCells count="11">
    <mergeCell ref="B1:F1"/>
    <mergeCell ref="A5:F5"/>
    <mergeCell ref="A18:F18"/>
    <mergeCell ref="A32:F32"/>
    <mergeCell ref="A37:B37"/>
    <mergeCell ref="A38:B38"/>
    <mergeCell ref="A42:B42"/>
    <mergeCell ref="A46:B46"/>
    <mergeCell ref="A58:B58"/>
    <mergeCell ref="A62:B62"/>
    <mergeCell ref="A64:B64"/>
  </mergeCells>
  <hyperlinks>
    <hyperlink ref="A39" r:id="rId1" display="Систематическоенаименование"/>
    <hyperlink ref="A41" r:id="rId2" display="Хим. формула"/>
    <hyperlink ref="A43" r:id="rId3" display="Молярная масса"/>
    <hyperlink ref="A44" r:id="rId4" display="Плотность"/>
    <hyperlink ref="A45" r:id="rId5" display="Энергия ионизации"/>
    <hyperlink ref="B45" r:id="rId6" display="[2]"/>
    <hyperlink ref="A47" r:id="rId7" display="Т. плав."/>
    <hyperlink ref="B48" r:id="rId8" display="[2]"/>
    <hyperlink ref="A49" r:id="rId9" display="Т. кип."/>
    <hyperlink ref="A50" r:id="rId10" display="Т. свспл."/>
    <hyperlink ref="A51" r:id="rId11" display="Пр. взрв."/>
    <hyperlink ref="B51" r:id="rId12" display="[2]"/>
    <hyperlink ref="A52" r:id="rId13" display="Тройная точка"/>
    <hyperlink ref="A53" r:id="rId14" display="Кр. точка"/>
    <hyperlink ref="A54" r:id="rId15" display="Мол. теплоёмк."/>
    <hyperlink ref="A55" r:id="rId16" display="Энтальпия образования"/>
    <hyperlink ref="A56" r:id="rId17" display="Энтальпия сгорания"/>
    <hyperlink ref="B57" r:id="rId18" display="[2]"/>
    <hyperlink ref="A59" r:id="rId19" display="pKa"/>
    <hyperlink ref="A60" r:id="rId20" display="Растворимость"/>
    <hyperlink ref="A63" r:id="rId21" display="Гибридизация"/>
    <hyperlink ref="A64" r:id="rId22" display="стандартных условий (25 °C, 100 кПа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220" zoomScaleNormal="220" workbookViewId="0" topLeftCell="A1">
      <selection activeCell="B17" sqref="B17"/>
    </sheetView>
  </sheetViews>
  <sheetFormatPr defaultColWidth="11.421875" defaultRowHeight="13.5" customHeight="1"/>
  <cols>
    <col min="1" max="1" width="1.7109375" style="70" customWidth="1"/>
    <col min="2" max="2" width="68.00390625" style="70" customWidth="1"/>
    <col min="3" max="3" width="3.28125" style="70" customWidth="1"/>
    <col min="4" max="4" width="11.7109375" style="70" customWidth="1"/>
    <col min="5" max="5" width="3.8515625" style="70" customWidth="1"/>
    <col min="6" max="6" width="13.28125" style="70" customWidth="1"/>
    <col min="7" max="7" width="7.421875" style="70" customWidth="1"/>
    <col min="8" max="8" width="2.28125" style="70" customWidth="1"/>
    <col min="9" max="16384" width="11.57421875" style="70" customWidth="1"/>
  </cols>
  <sheetData>
    <row r="1" spans="1:8" ht="13.5" customHeight="1">
      <c r="A1" s="71"/>
      <c r="B1" s="72" t="s">
        <v>287</v>
      </c>
      <c r="C1" s="72"/>
      <c r="D1" s="72"/>
      <c r="E1" s="72"/>
      <c r="F1" s="72"/>
      <c r="G1" s="72"/>
      <c r="H1" s="71"/>
    </row>
    <row r="2" spans="1:8" ht="12.75" customHeight="1">
      <c r="A2" s="71"/>
      <c r="B2" s="71" t="s">
        <v>288</v>
      </c>
      <c r="C2" s="71"/>
      <c r="D2" s="73">
        <v>55</v>
      </c>
      <c r="E2" s="71" t="s">
        <v>289</v>
      </c>
      <c r="F2" s="74"/>
      <c r="G2" s="71"/>
      <c r="H2" s="71"/>
    </row>
    <row r="3" spans="1:8" ht="12.75" customHeight="1">
      <c r="A3" s="71"/>
      <c r="B3" s="71" t="s">
        <v>290</v>
      </c>
      <c r="C3" s="75" t="s">
        <v>291</v>
      </c>
      <c r="D3" s="76">
        <v>150</v>
      </c>
      <c r="E3" s="77" t="s">
        <v>292</v>
      </c>
      <c r="F3" s="78">
        <v>240</v>
      </c>
      <c r="G3" s="71" t="s">
        <v>293</v>
      </c>
      <c r="H3" s="71"/>
    </row>
    <row r="4" spans="1:8" ht="12.75" customHeight="1">
      <c r="A4" s="71"/>
      <c r="B4" s="71" t="s">
        <v>294</v>
      </c>
      <c r="C4" s="75" t="s">
        <v>291</v>
      </c>
      <c r="D4" s="79">
        <f>D2*1.3*D3/75*100</f>
        <v>14300</v>
      </c>
      <c r="E4" s="77" t="s">
        <v>292</v>
      </c>
      <c r="F4" s="79">
        <f>D2*1.3*F3/75*100</f>
        <v>22880</v>
      </c>
      <c r="G4" s="71" t="s">
        <v>295</v>
      </c>
      <c r="H4" s="71"/>
    </row>
    <row r="5" spans="1:8" ht="12.75" customHeight="1">
      <c r="A5" s="71"/>
      <c r="B5" s="71"/>
      <c r="C5" s="75" t="s">
        <v>291</v>
      </c>
      <c r="D5" s="80">
        <f>D4/1000</f>
        <v>14.3</v>
      </c>
      <c r="E5" s="77" t="s">
        <v>292</v>
      </c>
      <c r="F5" s="80">
        <f>F4/1000</f>
        <v>22.88</v>
      </c>
      <c r="G5" s="71" t="s">
        <v>296</v>
      </c>
      <c r="H5" s="71"/>
    </row>
    <row r="6" spans="1:8" ht="12.75" customHeight="1">
      <c r="A6" s="71"/>
      <c r="B6" s="71"/>
      <c r="C6" s="75"/>
      <c r="D6" s="81"/>
      <c r="E6" s="82"/>
      <c r="F6" s="81"/>
      <c r="G6" s="71"/>
      <c r="H6" s="71"/>
    </row>
    <row r="7" spans="1:8" ht="12.75" customHeight="1">
      <c r="A7" s="71"/>
      <c r="B7" s="71" t="s">
        <v>297</v>
      </c>
      <c r="C7" s="75" t="s">
        <v>291</v>
      </c>
      <c r="D7" s="78">
        <v>40</v>
      </c>
      <c r="E7" s="77" t="s">
        <v>292</v>
      </c>
      <c r="F7" s="78">
        <v>135</v>
      </c>
      <c r="G7" s="71" t="s">
        <v>293</v>
      </c>
      <c r="H7" s="71"/>
    </row>
    <row r="8" spans="1:8" ht="12.75" customHeight="1">
      <c r="A8" s="71"/>
      <c r="B8" s="71" t="s">
        <v>294</v>
      </c>
      <c r="C8" s="75" t="s">
        <v>291</v>
      </c>
      <c r="D8" s="79">
        <f>D2*1.3*D7/75*100</f>
        <v>3813.33333333333</v>
      </c>
      <c r="E8" s="77" t="s">
        <v>292</v>
      </c>
      <c r="F8" s="79">
        <f>D2*1.3*F7/75*100</f>
        <v>12870</v>
      </c>
      <c r="G8" s="71" t="s">
        <v>295</v>
      </c>
      <c r="H8" s="71"/>
    </row>
    <row r="9" spans="1:8" ht="12.75" customHeight="1">
      <c r="A9" s="71"/>
      <c r="B9" s="83"/>
      <c r="C9" s="75" t="s">
        <v>291</v>
      </c>
      <c r="D9" s="80">
        <f>D8/1000</f>
        <v>3.81333333333333</v>
      </c>
      <c r="E9" s="77" t="s">
        <v>292</v>
      </c>
      <c r="F9" s="80">
        <f>F8/1000</f>
        <v>12.87</v>
      </c>
      <c r="G9" s="71" t="s">
        <v>296</v>
      </c>
      <c r="H9" s="71"/>
    </row>
    <row r="10" spans="1:8" ht="12.75" customHeight="1">
      <c r="A10" s="71"/>
      <c r="B10" s="71"/>
      <c r="C10" s="75"/>
      <c r="D10" s="81"/>
      <c r="E10" s="82"/>
      <c r="F10" s="81"/>
      <c r="G10" s="71"/>
      <c r="H10" s="71"/>
    </row>
    <row r="11" spans="1:8" ht="12.75" customHeight="1">
      <c r="A11" s="71"/>
      <c r="B11" s="71" t="s">
        <v>298</v>
      </c>
      <c r="C11" s="75" t="s">
        <v>291</v>
      </c>
      <c r="D11" s="78">
        <v>10</v>
      </c>
      <c r="E11" s="77" t="s">
        <v>292</v>
      </c>
      <c r="F11" s="78">
        <v>60</v>
      </c>
      <c r="G11" s="71" t="s">
        <v>293</v>
      </c>
      <c r="H11" s="71"/>
    </row>
    <row r="12" spans="1:8" ht="12.75" customHeight="1">
      <c r="A12" s="71"/>
      <c r="B12" s="71" t="s">
        <v>294</v>
      </c>
      <c r="C12" s="75" t="s">
        <v>291</v>
      </c>
      <c r="D12" s="79">
        <f>D2*1.3*D11/75*100</f>
        <v>953.333333333333</v>
      </c>
      <c r="E12" s="77" t="s">
        <v>292</v>
      </c>
      <c r="F12" s="79">
        <f>D2*1.3*F11/75*100</f>
        <v>5720</v>
      </c>
      <c r="G12" s="71" t="s">
        <v>295</v>
      </c>
      <c r="H12" s="71"/>
    </row>
    <row r="13" spans="1:8" ht="12.75" customHeight="1">
      <c r="A13" s="71"/>
      <c r="B13" s="83"/>
      <c r="C13" s="75" t="s">
        <v>291</v>
      </c>
      <c r="D13" s="80">
        <f>D12/1000</f>
        <v>0.953333333333333</v>
      </c>
      <c r="E13" s="77" t="s">
        <v>292</v>
      </c>
      <c r="F13" s="80">
        <f>F12/1000</f>
        <v>5.72</v>
      </c>
      <c r="G13" s="71" t="s">
        <v>296</v>
      </c>
      <c r="H13" s="71"/>
    </row>
    <row r="14" spans="1:8" ht="12.75" customHeight="1">
      <c r="A14" s="71"/>
      <c r="B14" s="71"/>
      <c r="C14" s="71"/>
      <c r="D14" s="71"/>
      <c r="E14" s="71"/>
      <c r="F14" s="71"/>
      <c r="G14" s="71"/>
      <c r="H14" s="71"/>
    </row>
    <row r="15" spans="1:8" ht="13.5" customHeight="1">
      <c r="A15" s="71"/>
      <c r="B15" s="72" t="s">
        <v>299</v>
      </c>
      <c r="C15" s="72"/>
      <c r="D15" s="72"/>
      <c r="E15" s="72"/>
      <c r="F15" s="72"/>
      <c r="G15" s="72"/>
      <c r="H15" s="71"/>
    </row>
    <row r="16" spans="1:8" ht="12.75" customHeight="1">
      <c r="A16" s="71"/>
      <c r="B16" s="84" t="s">
        <v>300</v>
      </c>
      <c r="C16" s="85"/>
      <c r="D16" s="86">
        <v>1</v>
      </c>
      <c r="E16" s="87" t="s">
        <v>301</v>
      </c>
      <c r="F16" s="87"/>
      <c r="G16" s="88"/>
      <c r="H16" s="71"/>
    </row>
    <row r="17" spans="1:8" ht="12.75" customHeight="1">
      <c r="A17" s="71"/>
      <c r="B17" s="71" t="s">
        <v>302</v>
      </c>
      <c r="C17" s="75" t="s">
        <v>291</v>
      </c>
      <c r="D17" s="76">
        <f>D3*D16</f>
        <v>150</v>
      </c>
      <c r="E17" s="77" t="s">
        <v>292</v>
      </c>
      <c r="F17" s="76">
        <f>F3*D16</f>
        <v>240</v>
      </c>
      <c r="G17" s="71" t="s">
        <v>303</v>
      </c>
      <c r="H17" s="71"/>
    </row>
    <row r="18" spans="1:8" ht="12.75" customHeight="1">
      <c r="A18" s="71"/>
      <c r="B18" s="71" t="s">
        <v>294</v>
      </c>
      <c r="C18" s="75" t="s">
        <v>291</v>
      </c>
      <c r="D18" s="79">
        <f>D2*1.3/75*100/D16</f>
        <v>95.3333333333334</v>
      </c>
      <c r="E18" s="77" t="s">
        <v>292</v>
      </c>
      <c r="F18" s="79">
        <f>D2*1.3/75*100/D16</f>
        <v>95.3333333333334</v>
      </c>
      <c r="G18" s="71" t="s">
        <v>295</v>
      </c>
      <c r="H18" s="71"/>
    </row>
    <row r="19" spans="1:8" ht="12.75" customHeight="1">
      <c r="A19" s="71"/>
      <c r="B19" s="71"/>
      <c r="C19" s="75" t="s">
        <v>291</v>
      </c>
      <c r="D19" s="80">
        <f>D18/1000</f>
        <v>0.0953333333333333</v>
      </c>
      <c r="E19" s="77" t="s">
        <v>292</v>
      </c>
      <c r="F19" s="80">
        <f>F18/1000</f>
        <v>0.0953333333333333</v>
      </c>
      <c r="G19" s="71" t="s">
        <v>296</v>
      </c>
      <c r="H19" s="71"/>
    </row>
    <row r="20" spans="1:8" ht="12.75" customHeight="1">
      <c r="A20" s="71"/>
      <c r="B20" s="71"/>
      <c r="C20" s="71"/>
      <c r="D20" s="71"/>
      <c r="E20" s="71"/>
      <c r="F20" s="71"/>
      <c r="G20" s="71"/>
      <c r="H20" s="71"/>
    </row>
    <row r="21" spans="1:8" ht="12.75" customHeight="1">
      <c r="A21" s="71"/>
      <c r="B21" s="71" t="s">
        <v>304</v>
      </c>
      <c r="C21" s="75" t="s">
        <v>291</v>
      </c>
      <c r="D21" s="76">
        <f>D7*D16</f>
        <v>40</v>
      </c>
      <c r="E21" s="77" t="s">
        <v>292</v>
      </c>
      <c r="F21" s="76">
        <f>F7*D16</f>
        <v>135</v>
      </c>
      <c r="G21" s="71" t="s">
        <v>303</v>
      </c>
      <c r="H21" s="71"/>
    </row>
    <row r="22" spans="1:8" ht="12.75" customHeight="1">
      <c r="A22" s="71"/>
      <c r="B22" s="71" t="s">
        <v>294</v>
      </c>
      <c r="C22" s="75" t="s">
        <v>291</v>
      </c>
      <c r="D22" s="79">
        <f>D2*1.3/75*100/D16</f>
        <v>95.3333333333334</v>
      </c>
      <c r="E22" s="77" t="s">
        <v>292</v>
      </c>
      <c r="F22" s="79">
        <f>D2*1.3/75*100/D16</f>
        <v>95.3333333333334</v>
      </c>
      <c r="G22" s="71" t="s">
        <v>295</v>
      </c>
      <c r="H22" s="71"/>
    </row>
    <row r="23" spans="1:8" ht="12.75" customHeight="1">
      <c r="A23" s="71"/>
      <c r="B23" s="71"/>
      <c r="C23" s="75" t="s">
        <v>291</v>
      </c>
      <c r="D23" s="80">
        <f>D22/1000</f>
        <v>0.0953333333333333</v>
      </c>
      <c r="E23" s="77" t="s">
        <v>292</v>
      </c>
      <c r="F23" s="80">
        <f>F22/1000</f>
        <v>0.0953333333333333</v>
      </c>
      <c r="G23" s="71" t="s">
        <v>296</v>
      </c>
      <c r="H23" s="71"/>
    </row>
    <row r="24" spans="1:8" ht="12.75" customHeight="1">
      <c r="A24" s="71"/>
      <c r="B24" s="71"/>
      <c r="C24" s="71"/>
      <c r="D24" s="71"/>
      <c r="E24" s="71"/>
      <c r="F24" s="71"/>
      <c r="G24" s="71"/>
      <c r="H24" s="71"/>
    </row>
    <row r="25" spans="1:8" ht="12.75" customHeight="1">
      <c r="A25" s="71"/>
      <c r="B25" s="71" t="s">
        <v>305</v>
      </c>
      <c r="C25" s="75" t="s">
        <v>291</v>
      </c>
      <c r="D25" s="76">
        <f>D11*D16</f>
        <v>10</v>
      </c>
      <c r="E25" s="77" t="s">
        <v>292</v>
      </c>
      <c r="F25" s="76">
        <f>F11*D16</f>
        <v>60</v>
      </c>
      <c r="G25" s="71" t="s">
        <v>303</v>
      </c>
      <c r="H25" s="71"/>
    </row>
    <row r="26" spans="1:8" ht="12.75" customHeight="1">
      <c r="A26" s="71"/>
      <c r="B26" s="71" t="s">
        <v>294</v>
      </c>
      <c r="C26" s="75" t="s">
        <v>291</v>
      </c>
      <c r="D26" s="79">
        <f>D2*1.3/75*100/D16</f>
        <v>95.3333333333334</v>
      </c>
      <c r="E26" s="77" t="s">
        <v>292</v>
      </c>
      <c r="F26" s="79">
        <f>D2*1.3/75*100/D16</f>
        <v>95.3333333333334</v>
      </c>
      <c r="G26" s="71" t="s">
        <v>295</v>
      </c>
      <c r="H26" s="71"/>
    </row>
    <row r="27" spans="1:8" ht="12.75" customHeight="1">
      <c r="A27" s="71"/>
      <c r="B27" s="71"/>
      <c r="C27" s="75" t="s">
        <v>291</v>
      </c>
      <c r="D27" s="80">
        <f>D26/1000</f>
        <v>0.0953333333333333</v>
      </c>
      <c r="E27" s="77" t="s">
        <v>292</v>
      </c>
      <c r="F27" s="80">
        <f>F26/1000</f>
        <v>0.0953333333333333</v>
      </c>
      <c r="G27" s="71" t="s">
        <v>296</v>
      </c>
      <c r="H27" s="71"/>
    </row>
    <row r="28" spans="1:8" ht="12.75" customHeight="1">
      <c r="A28" s="71"/>
      <c r="B28" s="71"/>
      <c r="C28" s="71"/>
      <c r="D28" s="71"/>
      <c r="E28" s="71"/>
      <c r="F28" s="71"/>
      <c r="G28" s="71"/>
      <c r="H28" s="71"/>
    </row>
    <row r="29" spans="2:15" ht="31.5" customHeight="1">
      <c r="B29" s="89" t="s">
        <v>306</v>
      </c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90"/>
      <c r="N29" s="90"/>
      <c r="O29" s="90"/>
    </row>
    <row r="30" spans="2:15" ht="30.75" customHeight="1">
      <c r="B30" s="89" t="s">
        <v>307</v>
      </c>
      <c r="C30" s="89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</row>
  </sheetData>
  <sheetProtection selectLockedCells="1" selectUnlockedCells="1"/>
  <mergeCells count="5">
    <mergeCell ref="B1:G1"/>
    <mergeCell ref="B15:G15"/>
    <mergeCell ref="E16:F16"/>
    <mergeCell ref="B29:H29"/>
    <mergeCell ref="B30:H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2019-07-14T22:18:24Z</dcterms:created>
  <dcterms:modified xsi:type="dcterms:W3CDTF">2019-07-17T14:42:24Z</dcterms:modified>
  <cp:category/>
  <cp:version/>
  <cp:contentType/>
  <cp:contentStatus/>
  <cp:revision>60</cp:revision>
</cp:coreProperties>
</file>